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Crostelli\Dropbox\PC\Desktop\Allegati MOST\Spoke 1\"/>
    </mc:Choice>
  </mc:AlternateContent>
  <xr:revisionPtr revIDLastSave="0" documentId="8_{F714C689-7559-4ECA-9B44-06AF4E019262}" xr6:coauthVersionLast="47" xr6:coauthVersionMax="47" xr10:uidLastSave="{00000000-0000-0000-0000-000000000000}"/>
  <bookViews>
    <workbookView xWindow="-120" yWindow="-120" windowWidth="29040" windowHeight="15840" tabRatio="778" activeTab="8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 " sheetId="15" r:id="rId5"/>
    <sheet name="2.bModello Budget MI" sheetId="25" r:id="rId6"/>
    <sheet name="2.cModello Budget PI" sheetId="26" r:id="rId7"/>
    <sheet name="3. Budget Progetto" sheetId="17" r:id="rId8"/>
    <sheet name="4. Gantt Template" sheetId="16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3SE2T2rRbZ+mRWCM3bozGzaAhhw=="/>
    </ext>
  </extLst>
</workbook>
</file>

<file path=xl/calcChain.xml><?xml version="1.0" encoding="utf-8"?>
<calcChain xmlns="http://schemas.openxmlformats.org/spreadsheetml/2006/main">
  <c r="F8" i="17" l="1"/>
  <c r="H39" i="1"/>
  <c r="H38" i="1"/>
  <c r="R8" i="17"/>
  <c r="Q8" i="17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1" i="1"/>
  <c r="H32" i="1"/>
  <c r="H33" i="1"/>
  <c r="H34" i="1"/>
  <c r="H35" i="1"/>
  <c r="H6" i="1"/>
  <c r="C36" i="15"/>
  <c r="C35" i="15" l="1"/>
  <c r="F7" i="15"/>
  <c r="M7" i="15" s="1"/>
  <c r="G40" i="1"/>
  <c r="H40" i="1" s="1"/>
  <c r="F12" i="26"/>
  <c r="M12" i="26" s="1"/>
  <c r="L8" i="17"/>
  <c r="K8" i="17"/>
  <c r="S8" i="17" s="1"/>
  <c r="D37" i="26"/>
  <c r="C37" i="26"/>
  <c r="D36" i="26"/>
  <c r="C36" i="26"/>
  <c r="D35" i="26"/>
  <c r="C35" i="26"/>
  <c r="E35" i="26" s="1"/>
  <c r="J28" i="26"/>
  <c r="I28" i="26"/>
  <c r="L28" i="26"/>
  <c r="K28" i="26"/>
  <c r="E26" i="26"/>
  <c r="D26" i="26"/>
  <c r="G25" i="26"/>
  <c r="N25" i="26" s="1"/>
  <c r="F25" i="26"/>
  <c r="M25" i="26" s="1"/>
  <c r="G24" i="26"/>
  <c r="N24" i="26" s="1"/>
  <c r="F24" i="26"/>
  <c r="M24" i="26" s="1"/>
  <c r="G23" i="26"/>
  <c r="N23" i="26" s="1"/>
  <c r="F23" i="26"/>
  <c r="E22" i="26"/>
  <c r="D22" i="26"/>
  <c r="G21" i="26"/>
  <c r="N21" i="26" s="1"/>
  <c r="F21" i="26"/>
  <c r="M21" i="26" s="1"/>
  <c r="G20" i="26"/>
  <c r="N20" i="26" s="1"/>
  <c r="F20" i="26"/>
  <c r="G19" i="26"/>
  <c r="F19" i="26"/>
  <c r="E18" i="26"/>
  <c r="D18" i="26"/>
  <c r="G17" i="26"/>
  <c r="N17" i="26" s="1"/>
  <c r="F17" i="26"/>
  <c r="M17" i="26" s="1"/>
  <c r="G16" i="26"/>
  <c r="N16" i="26" s="1"/>
  <c r="F16" i="26"/>
  <c r="G15" i="26"/>
  <c r="N15" i="26" s="1"/>
  <c r="F15" i="26"/>
  <c r="M15" i="26" s="1"/>
  <c r="E14" i="26"/>
  <c r="D14" i="26"/>
  <c r="G13" i="26"/>
  <c r="N13" i="26" s="1"/>
  <c r="F13" i="26"/>
  <c r="G12" i="26"/>
  <c r="N12" i="26" s="1"/>
  <c r="G11" i="26"/>
  <c r="N11" i="26" s="1"/>
  <c r="F11" i="26"/>
  <c r="E10" i="26"/>
  <c r="D10" i="26"/>
  <c r="G9" i="26"/>
  <c r="N9" i="26" s="1"/>
  <c r="F9" i="26"/>
  <c r="M9" i="26" s="1"/>
  <c r="G8" i="26"/>
  <c r="N8" i="26" s="1"/>
  <c r="F8" i="26"/>
  <c r="M8" i="26" s="1"/>
  <c r="G7" i="26"/>
  <c r="F7" i="26"/>
  <c r="D37" i="25"/>
  <c r="C37" i="25"/>
  <c r="D36" i="25"/>
  <c r="C36" i="25"/>
  <c r="D35" i="25"/>
  <c r="C35" i="25"/>
  <c r="J28" i="25"/>
  <c r="I28" i="25"/>
  <c r="L28" i="25"/>
  <c r="K28" i="25"/>
  <c r="E26" i="25"/>
  <c r="D26" i="25"/>
  <c r="G25" i="25"/>
  <c r="N25" i="25" s="1"/>
  <c r="F25" i="25"/>
  <c r="G24" i="25"/>
  <c r="F24" i="25"/>
  <c r="M24" i="25" s="1"/>
  <c r="G23" i="25"/>
  <c r="N23" i="25" s="1"/>
  <c r="F23" i="25"/>
  <c r="M23" i="25" s="1"/>
  <c r="E22" i="25"/>
  <c r="D22" i="25"/>
  <c r="G21" i="25"/>
  <c r="N21" i="25" s="1"/>
  <c r="F21" i="25"/>
  <c r="G20" i="25"/>
  <c r="N20" i="25" s="1"/>
  <c r="F20" i="25"/>
  <c r="G19" i="25"/>
  <c r="N19" i="25" s="1"/>
  <c r="F19" i="25"/>
  <c r="M19" i="25" s="1"/>
  <c r="E18" i="25"/>
  <c r="D18" i="25"/>
  <c r="G17" i="25"/>
  <c r="N17" i="25" s="1"/>
  <c r="F17" i="25"/>
  <c r="M17" i="25" s="1"/>
  <c r="G16" i="25"/>
  <c r="F16" i="25"/>
  <c r="M16" i="25" s="1"/>
  <c r="G15" i="25"/>
  <c r="N15" i="25" s="1"/>
  <c r="F15" i="25"/>
  <c r="E14" i="25"/>
  <c r="D14" i="25"/>
  <c r="G13" i="25"/>
  <c r="N13" i="25" s="1"/>
  <c r="F13" i="25"/>
  <c r="M13" i="25" s="1"/>
  <c r="G12" i="25"/>
  <c r="N12" i="25" s="1"/>
  <c r="F12" i="25"/>
  <c r="G11" i="25"/>
  <c r="N11" i="25" s="1"/>
  <c r="F11" i="25"/>
  <c r="E10" i="25"/>
  <c r="E28" i="25" s="1"/>
  <c r="D10" i="25"/>
  <c r="D28" i="25" s="1"/>
  <c r="G9" i="25"/>
  <c r="N9" i="25" s="1"/>
  <c r="F9" i="25"/>
  <c r="G8" i="25"/>
  <c r="N8" i="25" s="1"/>
  <c r="F8" i="25"/>
  <c r="G7" i="25"/>
  <c r="F7" i="25"/>
  <c r="H15" i="25" l="1"/>
  <c r="E37" i="25"/>
  <c r="D38" i="26"/>
  <c r="N26" i="26"/>
  <c r="H9" i="25"/>
  <c r="F10" i="26"/>
  <c r="M7" i="26"/>
  <c r="M10" i="26" s="1"/>
  <c r="H7" i="26"/>
  <c r="N7" i="26"/>
  <c r="N10" i="26" s="1"/>
  <c r="G10" i="26"/>
  <c r="M11" i="26"/>
  <c r="F14" i="26"/>
  <c r="M13" i="26"/>
  <c r="H13" i="26"/>
  <c r="H16" i="26"/>
  <c r="M16" i="26"/>
  <c r="M18" i="26" s="1"/>
  <c r="E28" i="26"/>
  <c r="M19" i="26"/>
  <c r="F22" i="26"/>
  <c r="H19" i="26"/>
  <c r="N19" i="26"/>
  <c r="N22" i="26" s="1"/>
  <c r="G22" i="26"/>
  <c r="M20" i="26"/>
  <c r="H20" i="26"/>
  <c r="D28" i="26"/>
  <c r="M23" i="26"/>
  <c r="M26" i="26" s="1"/>
  <c r="F26" i="26"/>
  <c r="E36" i="26"/>
  <c r="E37" i="26"/>
  <c r="F10" i="25"/>
  <c r="H7" i="25"/>
  <c r="G10" i="25"/>
  <c r="N7" i="25"/>
  <c r="N10" i="25" s="1"/>
  <c r="H8" i="25"/>
  <c r="M8" i="25"/>
  <c r="F14" i="25"/>
  <c r="M11" i="25"/>
  <c r="M12" i="25"/>
  <c r="H12" i="25"/>
  <c r="H16" i="25"/>
  <c r="M20" i="25"/>
  <c r="H20" i="25"/>
  <c r="H21" i="25"/>
  <c r="M21" i="25"/>
  <c r="H24" i="25"/>
  <c r="M25" i="25"/>
  <c r="M26" i="25" s="1"/>
  <c r="H25" i="25"/>
  <c r="C38" i="25"/>
  <c r="E35" i="25"/>
  <c r="D38" i="25"/>
  <c r="N14" i="26"/>
  <c r="N18" i="26"/>
  <c r="H11" i="26"/>
  <c r="G14" i="26"/>
  <c r="F18" i="26"/>
  <c r="H24" i="26"/>
  <c r="H9" i="26"/>
  <c r="H15" i="26"/>
  <c r="G18" i="26"/>
  <c r="H17" i="26"/>
  <c r="G26" i="26"/>
  <c r="H8" i="26"/>
  <c r="H21" i="26"/>
  <c r="C38" i="26"/>
  <c r="H23" i="26"/>
  <c r="H12" i="26"/>
  <c r="H25" i="26"/>
  <c r="N14" i="25"/>
  <c r="N22" i="25"/>
  <c r="H11" i="25"/>
  <c r="G14" i="25"/>
  <c r="E36" i="25"/>
  <c r="G18" i="25"/>
  <c r="M9" i="25"/>
  <c r="H13" i="25"/>
  <c r="M15" i="25"/>
  <c r="M18" i="25" s="1"/>
  <c r="H19" i="25"/>
  <c r="G22" i="25"/>
  <c r="N24" i="25"/>
  <c r="N26" i="25" s="1"/>
  <c r="F26" i="25"/>
  <c r="F18" i="25"/>
  <c r="F22" i="25"/>
  <c r="H17" i="25"/>
  <c r="H23" i="25"/>
  <c r="G26" i="25"/>
  <c r="M7" i="25"/>
  <c r="N16" i="25"/>
  <c r="N18" i="25" s="1"/>
  <c r="P10" i="26" l="1"/>
  <c r="O10" i="26"/>
  <c r="P22" i="26"/>
  <c r="M14" i="26"/>
  <c r="O14" i="26" s="1"/>
  <c r="P14" i="26"/>
  <c r="O26" i="26"/>
  <c r="P18" i="26"/>
  <c r="P26" i="26"/>
  <c r="H22" i="26"/>
  <c r="H10" i="26"/>
  <c r="O26" i="25"/>
  <c r="M10" i="25"/>
  <c r="O10" i="25" s="1"/>
  <c r="P22" i="25"/>
  <c r="M22" i="25"/>
  <c r="O22" i="25" s="1"/>
  <c r="H10" i="25"/>
  <c r="P14" i="25"/>
  <c r="P10" i="25"/>
  <c r="E38" i="25"/>
  <c r="H22" i="25"/>
  <c r="H26" i="25"/>
  <c r="H18" i="25"/>
  <c r="H14" i="26"/>
  <c r="N28" i="26"/>
  <c r="E38" i="26"/>
  <c r="M22" i="26"/>
  <c r="G28" i="26"/>
  <c r="F28" i="26"/>
  <c r="H14" i="25"/>
  <c r="M14" i="25"/>
  <c r="H26" i="26"/>
  <c r="H18" i="26"/>
  <c r="O18" i="26"/>
  <c r="G28" i="25"/>
  <c r="P26" i="25"/>
  <c r="N28" i="25"/>
  <c r="F28" i="25"/>
  <c r="O18" i="25"/>
  <c r="P18" i="25"/>
  <c r="P28" i="26" l="1"/>
  <c r="Q10" i="26"/>
  <c r="Q14" i="26"/>
  <c r="Q18" i="26"/>
  <c r="Q26" i="26"/>
  <c r="H28" i="26"/>
  <c r="P28" i="25"/>
  <c r="Q22" i="25"/>
  <c r="Q26" i="25"/>
  <c r="Q10" i="25"/>
  <c r="H28" i="25"/>
  <c r="O22" i="26"/>
  <c r="O28" i="26" s="1"/>
  <c r="M28" i="26"/>
  <c r="O14" i="25"/>
  <c r="Q14" i="25" s="1"/>
  <c r="M28" i="25"/>
  <c r="Q18" i="25"/>
  <c r="C32" i="26" l="1"/>
  <c r="O28" i="25"/>
  <c r="C32" i="25" s="1"/>
  <c r="Q28" i="25"/>
  <c r="Q22" i="26"/>
  <c r="Q28" i="26" s="1"/>
  <c r="C31" i="26" l="1"/>
  <c r="C30" i="26"/>
  <c r="C31" i="25"/>
  <c r="C30" i="25"/>
  <c r="G19" i="15"/>
  <c r="F19" i="15"/>
  <c r="F16" i="15"/>
  <c r="F12" i="15"/>
  <c r="J28" i="15"/>
  <c r="I28" i="15"/>
  <c r="L28" i="15"/>
  <c r="K28" i="15"/>
  <c r="H19" i="15" l="1"/>
  <c r="D37" i="15"/>
  <c r="C37" i="15"/>
  <c r="D36" i="15"/>
  <c r="D35" i="15"/>
  <c r="G24" i="15"/>
  <c r="N24" i="15" s="1"/>
  <c r="G25" i="15"/>
  <c r="N25" i="15" s="1"/>
  <c r="G23" i="15"/>
  <c r="G20" i="15"/>
  <c r="N20" i="15" s="1"/>
  <c r="G21" i="15"/>
  <c r="N21" i="15" s="1"/>
  <c r="N19" i="15"/>
  <c r="G15" i="15"/>
  <c r="G16" i="15"/>
  <c r="N16" i="15" s="1"/>
  <c r="G17" i="15"/>
  <c r="N17" i="15" s="1"/>
  <c r="G12" i="15"/>
  <c r="G13" i="15"/>
  <c r="N13" i="15" s="1"/>
  <c r="G11" i="15"/>
  <c r="G8" i="15"/>
  <c r="G9" i="15"/>
  <c r="N9" i="15" s="1"/>
  <c r="G7" i="15"/>
  <c r="N7" i="15" s="1"/>
  <c r="F23" i="15"/>
  <c r="F24" i="15"/>
  <c r="M24" i="15" s="1"/>
  <c r="F25" i="15"/>
  <c r="M25" i="15" s="1"/>
  <c r="F17" i="15"/>
  <c r="M12" i="15"/>
  <c r="F13" i="15"/>
  <c r="F20" i="15"/>
  <c r="F21" i="15"/>
  <c r="M19" i="15"/>
  <c r="F15" i="15"/>
  <c r="H15" i="15" s="1"/>
  <c r="F11" i="15"/>
  <c r="F8" i="15"/>
  <c r="M8" i="15" s="1"/>
  <c r="F9" i="15"/>
  <c r="M9" i="15" s="1"/>
  <c r="E26" i="15"/>
  <c r="D26" i="15"/>
  <c r="E22" i="15"/>
  <c r="D22" i="15"/>
  <c r="E18" i="15"/>
  <c r="D18" i="15"/>
  <c r="E14" i="15"/>
  <c r="D14" i="15"/>
  <c r="E10" i="15"/>
  <c r="D10" i="15"/>
  <c r="F14" i="15" l="1"/>
  <c r="N22" i="15"/>
  <c r="N11" i="15"/>
  <c r="G14" i="15"/>
  <c r="S9" i="17"/>
  <c r="H20" i="15"/>
  <c r="H21" i="15"/>
  <c r="L9" i="17"/>
  <c r="K9" i="17"/>
  <c r="H13" i="15"/>
  <c r="N12" i="15"/>
  <c r="H12" i="15"/>
  <c r="H23" i="15"/>
  <c r="D28" i="15"/>
  <c r="E28" i="15"/>
  <c r="M11" i="15"/>
  <c r="H11" i="15"/>
  <c r="H17" i="15"/>
  <c r="H16" i="15"/>
  <c r="F26" i="15"/>
  <c r="G18" i="15"/>
  <c r="M16" i="15"/>
  <c r="M23" i="15"/>
  <c r="M26" i="15" s="1"/>
  <c r="H7" i="15"/>
  <c r="M15" i="15"/>
  <c r="G26" i="15"/>
  <c r="G22" i="15"/>
  <c r="G10" i="15"/>
  <c r="N23" i="15"/>
  <c r="N26" i="15" s="1"/>
  <c r="N15" i="15"/>
  <c r="N18" i="15" s="1"/>
  <c r="N8" i="15"/>
  <c r="N10" i="15" s="1"/>
  <c r="H8" i="15"/>
  <c r="H9" i="15"/>
  <c r="M17" i="15"/>
  <c r="M10" i="15"/>
  <c r="M13" i="15"/>
  <c r="F10" i="15"/>
  <c r="M21" i="15"/>
  <c r="F22" i="15"/>
  <c r="M20" i="15"/>
  <c r="F18" i="15"/>
  <c r="E35" i="13"/>
  <c r="E34" i="13"/>
  <c r="E33" i="13"/>
  <c r="E36" i="13" s="1"/>
  <c r="D34" i="13"/>
  <c r="F34" i="13" s="1"/>
  <c r="D35" i="13"/>
  <c r="F35" i="13" s="1"/>
  <c r="D3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E3" i="13" s="1"/>
  <c r="D4" i="13"/>
  <c r="D3" i="13" s="1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J4" i="13" s="1"/>
  <c r="F5" i="13"/>
  <c r="F33" i="13" l="1"/>
  <c r="F36" i="13" s="1"/>
  <c r="D36" i="13"/>
  <c r="M22" i="15"/>
  <c r="O22" i="15" s="1"/>
  <c r="M14" i="15"/>
  <c r="O14" i="15" s="1"/>
  <c r="N14" i="15"/>
  <c r="P14" i="15" s="1"/>
  <c r="P26" i="15"/>
  <c r="O26" i="15"/>
  <c r="H22" i="15"/>
  <c r="H18" i="15"/>
  <c r="F28" i="15"/>
  <c r="O10" i="15"/>
  <c r="H10" i="15"/>
  <c r="P10" i="15"/>
  <c r="P18" i="15"/>
  <c r="H14" i="15"/>
  <c r="P22" i="15"/>
  <c r="M18" i="15"/>
  <c r="G28" i="15"/>
  <c r="E35" i="15"/>
  <c r="C38" i="15"/>
  <c r="D38" i="15"/>
  <c r="E37" i="15"/>
  <c r="H25" i="15"/>
  <c r="E36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G6" i="1"/>
  <c r="G30" i="1"/>
  <c r="G24" i="1"/>
  <c r="G18" i="1"/>
  <c r="G12" i="1"/>
  <c r="H44" i="1" s="1"/>
  <c r="K44" i="1" l="1"/>
  <c r="H30" i="1"/>
  <c r="J44" i="1"/>
  <c r="H24" i="1"/>
  <c r="I44" i="1"/>
  <c r="H18" i="1"/>
  <c r="N28" i="15"/>
  <c r="Q26" i="15"/>
  <c r="P28" i="15"/>
  <c r="H26" i="15"/>
  <c r="H28" i="15" s="1"/>
  <c r="M28" i="15"/>
  <c r="Q14" i="15"/>
  <c r="G36" i="1"/>
  <c r="H36" i="1" s="1"/>
  <c r="G44" i="1"/>
  <c r="L44" i="1" s="1"/>
  <c r="O18" i="15"/>
  <c r="O28" i="15" s="1"/>
  <c r="Q10" i="15"/>
  <c r="Q22" i="15"/>
  <c r="E38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C32" i="15" l="1"/>
  <c r="Q18" i="15"/>
  <c r="Q28" i="15" s="1"/>
  <c r="M8" i="17"/>
  <c r="O8" i="17" s="1"/>
  <c r="R3" i="13"/>
  <c r="H3" i="13"/>
  <c r="S3" i="13" s="1"/>
  <c r="Q3" i="13"/>
  <c r="U3" i="13"/>
  <c r="T3" i="13" l="1"/>
  <c r="P8" i="17"/>
  <c r="C30" i="15"/>
  <c r="C31" i="15"/>
  <c r="M9" i="17"/>
  <c r="F9" i="17"/>
</calcChain>
</file>

<file path=xl/sharedStrings.xml><?xml version="1.0" encoding="utf-8"?>
<sst xmlns="http://schemas.openxmlformats.org/spreadsheetml/2006/main" count="355" uniqueCount="131">
  <si>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</si>
  <si>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</si>
  <si>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</si>
  <si>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</si>
  <si>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</si>
  <si>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</si>
  <si>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</si>
  <si>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DAITI del SOGGETTO PROPONENTE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</si>
  <si>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</si>
  <si>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</si>
  <si>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</si>
  <si>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</si>
  <si>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</si>
  <si>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scegliere PI,MI o GI</t>
  </si>
  <si>
    <t>Piemonte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</si>
  <si>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</si>
  <si>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</si>
  <si>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</si>
  <si>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rgb="FF000000"/>
        <rFont val="Calibri"/>
        <family val="2"/>
      </rPr>
      <t>Mesi-Uomo per WP</t>
    </r>
    <r>
      <rPr>
        <sz val="11"/>
        <color rgb="FF000000"/>
        <rFont val="Calibri"/>
        <family val="2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E/F: Indicare se la Task o il WP contribuiscono al tagging digitale e climatico
 - Distribuire i MM sulle singole task --&gt; 
Il foglio restituisce la </t>
    </r>
    <r>
      <rPr>
        <b/>
        <sz val="11"/>
        <color rgb="FF000000"/>
        <rFont val="Calibri"/>
        <family val="2"/>
      </rPr>
      <t>tabella dello staff Effort,</t>
    </r>
    <r>
      <rPr>
        <sz val="11"/>
        <color rgb="FF000000"/>
        <rFont val="Calibri"/>
        <family val="2"/>
      </rPr>
      <t xml:space="preserve"> suddivisa su RI e SS, d</t>
    </r>
    <r>
      <rPr>
        <b/>
        <sz val="11"/>
        <color rgb="FF000000"/>
        <rFont val="Calibri"/>
        <family val="2"/>
      </rPr>
      <t xml:space="preserve">a usare per alimentare il foglio di lavoro del budget di cui al punto successivo
</t>
    </r>
  </si>
  <si>
    <t xml:space="preserve">2. </t>
  </si>
  <si>
    <t>Completare il foglio n.2 del budget secondo i modelli forniti, in base alla dimensione di impresa (fogli 2.a per Grande Impresa, 2.b per Media Impresa, 2.c per Piccola Impresa)</t>
  </si>
  <si>
    <t xml:space="preserve">3. </t>
  </si>
  <si>
    <r>
      <rPr>
        <sz val="11"/>
        <color rgb="FF000000"/>
        <rFont val="Calibri"/>
        <family val="2"/>
      </rPr>
      <t xml:space="preserve">Completare il </t>
    </r>
    <r>
      <rPr>
        <b/>
        <sz val="11"/>
        <color rgb="FF000000"/>
        <rFont val="Calibri"/>
        <family val="2"/>
      </rPr>
      <t xml:space="preserve">foglio n.3 Budget Progetto complessivo </t>
    </r>
    <r>
      <rPr>
        <sz val="11"/>
        <color rgb="FF000000"/>
        <rFont val="Calibri"/>
        <family val="2"/>
      </rPr>
      <t xml:space="preserve">riportando i valori dei fogli corrispondenti al punto 2 per avere un </t>
    </r>
    <r>
      <rPr>
        <b/>
        <sz val="11"/>
        <color rgb="FF000000"/>
        <rFont val="Calibri"/>
        <family val="2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</si>
  <si>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</si>
  <si>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  (punti chiave e/o punti di controllo con elementi grafici aggiuntivi quali piccoli triangoli o altre forme)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</si>
  <si>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</si>
  <si>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</si>
  <si>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</t>
    </r>
    <r>
      <rPr>
        <b/>
        <sz val="12"/>
        <rFont val="Calibri"/>
        <family val="2"/>
        <scheme val="minor"/>
      </rPr>
      <t>nel file i numeri sono a mero titolo esemplificativo</t>
    </r>
    <r>
      <rPr>
        <sz val="12"/>
        <rFont val="Calibri"/>
        <family val="2"/>
        <scheme val="minor"/>
      </rPr>
      <t>).</t>
    </r>
  </si>
  <si>
    <t>Start</t>
  </si>
  <si>
    <t>End</t>
  </si>
  <si>
    <t>RI o SS</t>
  </si>
  <si>
    <t>Componente Digitale (Sì/No)</t>
  </si>
  <si>
    <t>Componente Climate (Sì/No)</t>
  </si>
  <si>
    <t>Mesi -Uomo per WP</t>
  </si>
  <si>
    <t>TOTAL</t>
  </si>
  <si>
    <t>Wp1 - Title</t>
  </si>
  <si>
    <t>RI</t>
  </si>
  <si>
    <t>Task 1.1 - Title</t>
  </si>
  <si>
    <t>Sì</t>
  </si>
  <si>
    <t>No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</si>
  <si>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</si>
  <si>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</si>
  <si>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</si>
  <si>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</si>
  <si>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</si>
  <si>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</si>
  <si>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</si>
  <si>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</si>
  <si>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</si>
  <si>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</si>
  <si>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</si>
  <si>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</si>
  <si>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</si>
  <si>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 xml:space="preserve">Totali </t>
  </si>
  <si>
    <t>STAFF EFFORT</t>
  </si>
  <si>
    <t>WP1</t>
  </si>
  <si>
    <t>WP2</t>
  </si>
  <si>
    <t>WP3</t>
  </si>
  <si>
    <t>WP4</t>
  </si>
  <si>
    <t>WP5</t>
  </si>
  <si>
    <t>TOTALI</t>
  </si>
  <si>
    <t xml:space="preserve">Proponente 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</si>
  <si>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</si>
  <si>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</si>
  <si>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</si>
  <si>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</si>
  <si>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</si>
  <si>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</si>
  <si>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</si>
  <si>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</si>
  <si>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</si>
  <si>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</si>
  <si>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</si>
  <si>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</si>
  <si>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</si>
  <si>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</si>
  <si>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</si>
  <si>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</si>
  <si>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</si>
  <si>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</si>
  <si>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</si>
  <si>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</si>
  <si>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</si>
  <si>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</si>
  <si>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</si>
  <si>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</si>
  <si>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</si>
  <si>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</si>
  <si>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</si>
  <si>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</si>
  <si>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</si>
  <si>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</si>
  <si>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</si>
  <si>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</si>
  <si>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per materiali, attrezzature e licenze (b)</t>
  </si>
  <si>
    <t>Costi per servizi di Consulenza Specialistica (c)</t>
  </si>
  <si>
    <t>COSTI INDIRETTI (d)</t>
  </si>
  <si>
    <t>COSTI TOTALI DEL PROGETTO</t>
  </si>
  <si>
    <t>NOME GI</t>
  </si>
  <si>
    <t>[Ragione Sociale]</t>
  </si>
  <si>
    <t>TOTALI COSTI PROGETTO</t>
  </si>
  <si>
    <t>% vincolo Sviluppo sperimentale Art.3 del Bando (selezionare 40% per Spoke 1 e 20% per Spoke 2)</t>
  </si>
  <si>
    <t>Vincolo SS</t>
  </si>
  <si>
    <t>VINCOLO OdR</t>
  </si>
  <si>
    <t>INTENSITA' DI AIUTO</t>
  </si>
  <si>
    <t>Istruzioni: Distribuire i MM nelle colonne D ed E, completare le celle vuote, le celle colorate si autocompilano</t>
  </si>
  <si>
    <t>NOME MI</t>
  </si>
  <si>
    <t>MOME PI</t>
  </si>
  <si>
    <t>Le celle in azzurro si autocompilano, completare le celle bianche con i dati dei budget come da fogli compilati</t>
  </si>
  <si>
    <t>BUDGET DI PROGETTO</t>
  </si>
  <si>
    <t>Costo Personale</t>
  </si>
  <si>
    <t>COSTO TOTALE</t>
  </si>
  <si>
    <t>Check almeno 20%/40% a SS</t>
  </si>
  <si>
    <t>Check OdR</t>
  </si>
  <si>
    <t>% INTENSITA' DI AIUTO</t>
  </si>
  <si>
    <t>Dim di Impresa</t>
  </si>
  <si>
    <t>TOT PERS (a)</t>
  </si>
  <si>
    <t>Piccola</t>
  </si>
  <si>
    <t>La linea rossa verticale è stata riportate per completezza in corrispondenza del periodo di rendicontazione.</t>
  </si>
  <si>
    <t>Milestone</t>
  </si>
  <si>
    <t>#</t>
  </si>
  <si>
    <t>Work package title</t>
  </si>
  <si>
    <t>Lead partic.</t>
  </si>
  <si>
    <t>Componente Digitale/Climatica (Sì/No)</t>
  </si>
  <si>
    <t>Title 1</t>
  </si>
  <si>
    <t>Task 1.1 Title</t>
  </si>
  <si>
    <t>Title 2</t>
  </si>
  <si>
    <t>task 2.1 - Title</t>
  </si>
  <si>
    <t>Title 3</t>
  </si>
  <si>
    <t>Title 4</t>
  </si>
  <si>
    <t>Title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</si>
</sst>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9BBB59"/>
        <bgColor rgb="FF9BBB59"/>
      </patternFill>
    </fill>
    <fill>
      <patternFill patternType="solid">
        <fgColor rgb="FFE06666"/>
        <bgColor rgb="FFE06666"/>
      </patternFill>
    </fill>
    <fill>
      <patternFill patternType="solid">
        <fgColor rgb="FFA2C4C9"/>
        <bgColor rgb="FFA2C4C9"/>
      </patternFill>
    </fill>
    <fill>
      <patternFill patternType="solid">
        <fgColor rgb="FFD5A6BD"/>
        <bgColor rgb="FFD5A6B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9BBB59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A2C4C9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AD1DC"/>
      </patternFill>
    </fill>
  </fills>
  <borders count="1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79">
    <xf numFmtId="0" fontId="0" fillId="0" borderId="0" xfId="0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left" vertical="center" wrapText="1" readingOrder="1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0" xfId="0" applyFont="1"/>
    <xf numFmtId="0" fontId="0" fillId="11" borderId="0" xfId="0" applyFill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44" fontId="0" fillId="10" borderId="23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44" fontId="0" fillId="10" borderId="30" xfId="2" applyFont="1" applyFill="1" applyBorder="1" applyAlignment="1">
      <alignment horizontal="center" vertical="center"/>
    </xf>
    <xf numFmtId="44" fontId="0" fillId="10" borderId="30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7" fillId="11" borderId="0" xfId="0" applyFont="1" applyFill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47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4" fillId="10" borderId="49" xfId="0" applyFont="1" applyFill="1" applyBorder="1" applyAlignment="1">
      <alignment horizontal="center" vertical="center"/>
    </xf>
    <xf numFmtId="44" fontId="0" fillId="10" borderId="28" xfId="0" applyNumberFormat="1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44" fontId="0" fillId="10" borderId="23" xfId="2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44" fontId="14" fillId="10" borderId="15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44" fontId="0" fillId="10" borderId="15" xfId="0" applyNumberFormat="1" applyFill="1" applyBorder="1" applyAlignment="1">
      <alignment horizontal="center" vertical="center"/>
    </xf>
    <xf numFmtId="44" fontId="0" fillId="10" borderId="28" xfId="2" applyFont="1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6" fillId="13" borderId="45" xfId="0" applyFont="1" applyFill="1" applyBorder="1" applyAlignment="1">
      <alignment vertical="center" wrapText="1"/>
    </xf>
    <xf numFmtId="0" fontId="16" fillId="13" borderId="45" xfId="0" applyFont="1" applyFill="1" applyBorder="1" applyAlignment="1">
      <alignment horizontal="center" vertical="center" wrapText="1"/>
    </xf>
    <xf numFmtId="0" fontId="16" fillId="13" borderId="45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 horizontal="center" vertical="center"/>
    </xf>
    <xf numFmtId="44" fontId="15" fillId="10" borderId="60" xfId="0" applyNumberFormat="1" applyFont="1" applyFill="1" applyBorder="1" applyAlignment="1">
      <alignment horizontal="center" vertical="center"/>
    </xf>
    <xf numFmtId="0" fontId="15" fillId="10" borderId="61" xfId="0" applyFont="1" applyFill="1" applyBorder="1" applyAlignment="1">
      <alignment horizontal="center" vertical="center"/>
    </xf>
    <xf numFmtId="44" fontId="15" fillId="10" borderId="19" xfId="0" applyNumberFormat="1" applyFont="1" applyFill="1" applyBorder="1" applyAlignment="1">
      <alignment horizontal="center" vertical="center"/>
    </xf>
    <xf numFmtId="44" fontId="0" fillId="11" borderId="0" xfId="0" applyNumberFormat="1" applyFill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1" fontId="14" fillId="9" borderId="15" xfId="0" applyNumberFormat="1" applyFont="1" applyFill="1" applyBorder="1" applyAlignment="1">
      <alignment horizontal="center" vertical="center" wrapText="1"/>
    </xf>
    <xf numFmtId="44" fontId="14" fillId="9" borderId="15" xfId="2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/>
    </xf>
    <xf numFmtId="44" fontId="14" fillId="9" borderId="50" xfId="2" applyFont="1" applyFill="1" applyBorder="1" applyAlignment="1">
      <alignment horizontal="center" vertical="center"/>
    </xf>
    <xf numFmtId="1" fontId="14" fillId="9" borderId="51" xfId="2" applyNumberFormat="1" applyFont="1" applyFill="1" applyBorder="1" applyAlignment="1">
      <alignment horizontal="center" vertical="center"/>
    </xf>
    <xf numFmtId="44" fontId="14" fillId="9" borderId="51" xfId="2" applyFont="1" applyFill="1" applyBorder="1" applyAlignment="1">
      <alignment horizontal="center" vertical="center"/>
    </xf>
    <xf numFmtId="44" fontId="14" fillId="9" borderId="55" xfId="2" applyFont="1" applyFill="1" applyBorder="1" applyAlignment="1">
      <alignment horizontal="center" vertical="center"/>
    </xf>
    <xf numFmtId="44" fontId="14" fillId="9" borderId="54" xfId="2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1" fontId="15" fillId="15" borderId="58" xfId="0" applyNumberFormat="1" applyFont="1" applyFill="1" applyBorder="1" applyAlignment="1">
      <alignment horizontal="center" vertical="center" wrapText="1"/>
    </xf>
    <xf numFmtId="44" fontId="15" fillId="15" borderId="58" xfId="0" applyNumberFormat="1" applyFont="1" applyFill="1" applyBorder="1" applyAlignment="1">
      <alignment horizontal="center" vertical="center"/>
    </xf>
    <xf numFmtId="44" fontId="15" fillId="15" borderId="62" xfId="0" applyNumberFormat="1" applyFont="1" applyFill="1" applyBorder="1" applyAlignment="1">
      <alignment horizontal="center" vertical="center"/>
    </xf>
    <xf numFmtId="44" fontId="15" fillId="15" borderId="54" xfId="0" applyNumberFormat="1" applyFont="1" applyFill="1" applyBorder="1" applyAlignment="1">
      <alignment horizontal="center" vertical="center"/>
    </xf>
    <xf numFmtId="1" fontId="14" fillId="10" borderId="63" xfId="0" applyNumberFormat="1" applyFont="1" applyFill="1" applyBorder="1" applyAlignment="1">
      <alignment horizontal="center" vertical="center"/>
    </xf>
    <xf numFmtId="1" fontId="14" fillId="10" borderId="64" xfId="0" applyNumberFormat="1" applyFont="1" applyFill="1" applyBorder="1" applyAlignment="1">
      <alignment horizontal="center" vertical="center"/>
    </xf>
    <xf numFmtId="1" fontId="14" fillId="10" borderId="0" xfId="0" applyNumberFormat="1" applyFont="1" applyFill="1" applyAlignment="1">
      <alignment horizontal="center" vertical="center"/>
    </xf>
    <xf numFmtId="1" fontId="14" fillId="10" borderId="21" xfId="0" applyNumberFormat="1" applyFont="1" applyFill="1" applyBorder="1" applyAlignment="1">
      <alignment horizontal="center" vertical="center"/>
    </xf>
    <xf numFmtId="1" fontId="14" fillId="10" borderId="22" xfId="0" applyNumberFormat="1" applyFont="1" applyFill="1" applyBorder="1" applyAlignment="1">
      <alignment horizontal="center" vertical="center"/>
    </xf>
    <xf numFmtId="1" fontId="14" fillId="10" borderId="65" xfId="0" applyNumberFormat="1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1" fontId="14" fillId="10" borderId="53" xfId="0" applyNumberFormat="1" applyFont="1" applyFill="1" applyBorder="1" applyAlignment="1">
      <alignment horizontal="center" vertical="center"/>
    </xf>
    <xf numFmtId="1" fontId="14" fillId="10" borderId="19" xfId="0" applyNumberFormat="1" applyFont="1" applyFill="1" applyBorder="1" applyAlignment="1">
      <alignment horizontal="center" vertical="center"/>
    </xf>
    <xf numFmtId="1" fontId="14" fillId="10" borderId="66" xfId="0" applyNumberFormat="1" applyFont="1" applyFill="1" applyBorder="1" applyAlignment="1">
      <alignment horizontal="center" vertical="center"/>
    </xf>
    <xf numFmtId="1" fontId="14" fillId="10" borderId="67" xfId="0" applyNumberFormat="1" applyFont="1" applyFill="1" applyBorder="1" applyAlignment="1">
      <alignment horizontal="center" vertical="center"/>
    </xf>
    <xf numFmtId="1" fontId="14" fillId="10" borderId="15" xfId="0" applyNumberFormat="1" applyFont="1" applyFill="1" applyBorder="1" applyAlignment="1">
      <alignment horizontal="center" vertical="center"/>
    </xf>
    <xf numFmtId="0" fontId="14" fillId="10" borderId="66" xfId="0" applyFont="1" applyFill="1" applyBorder="1" applyAlignment="1">
      <alignment horizontal="center" vertical="center"/>
    </xf>
    <xf numFmtId="0" fontId="14" fillId="10" borderId="67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1" fontId="0" fillId="0" borderId="30" xfId="2" applyNumberFormat="1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 vertical="center"/>
    </xf>
    <xf numFmtId="1" fontId="0" fillId="0" borderId="28" xfId="2" applyNumberFormat="1" applyFont="1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44" fontId="15" fillId="15" borderId="60" xfId="0" applyNumberFormat="1" applyFont="1" applyFill="1" applyBorder="1" applyAlignment="1">
      <alignment horizontal="center" vertical="center"/>
    </xf>
    <xf numFmtId="165" fontId="14" fillId="11" borderId="0" xfId="0" applyNumberFormat="1" applyFont="1" applyFill="1" applyAlignment="1">
      <alignment horizontal="center" vertical="center"/>
    </xf>
    <xf numFmtId="165" fontId="14" fillId="11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1" borderId="0" xfId="0" applyFill="1"/>
    <xf numFmtId="0" fontId="20" fillId="0" borderId="0" xfId="0" applyFont="1"/>
    <xf numFmtId="0" fontId="22" fillId="0" borderId="8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textRotation="90" wrapText="1"/>
    </xf>
    <xf numFmtId="165" fontId="0" fillId="11" borderId="0" xfId="0" applyNumberFormat="1" applyFill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30" xfId="0" applyFont="1" applyBorder="1" applyAlignment="1">
      <alignment horizontal="left" vertical="center" wrapText="1"/>
    </xf>
    <xf numFmtId="165" fontId="14" fillId="11" borderId="95" xfId="0" applyNumberFormat="1" applyFont="1" applyFill="1" applyBorder="1" applyAlignment="1">
      <alignment horizontal="center" vertical="center"/>
    </xf>
    <xf numFmtId="165" fontId="14" fillId="11" borderId="22" xfId="0" applyNumberFormat="1" applyFont="1" applyFill="1" applyBorder="1" applyAlignment="1">
      <alignment horizontal="center" vertical="center"/>
    </xf>
    <xf numFmtId="165" fontId="14" fillId="11" borderId="65" xfId="0" applyNumberFormat="1" applyFont="1" applyFill="1" applyBorder="1" applyAlignment="1">
      <alignment horizontal="center" vertical="center"/>
    </xf>
    <xf numFmtId="0" fontId="0" fillId="11" borderId="95" xfId="0" applyFill="1" applyBorder="1" applyAlignment="1">
      <alignment horizontal="center" vertical="center"/>
    </xf>
    <xf numFmtId="165" fontId="14" fillId="11" borderId="96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vertical="center" wrapText="1"/>
    </xf>
    <xf numFmtId="0" fontId="29" fillId="17" borderId="23" xfId="0" applyFont="1" applyFill="1" applyBorder="1" applyAlignment="1">
      <alignment horizontal="center" vertical="center" wrapText="1"/>
    </xf>
    <xf numFmtId="0" fontId="26" fillId="17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30" fillId="17" borderId="23" xfId="0" applyFont="1" applyFill="1" applyBorder="1" applyAlignment="1">
      <alignment horizontal="center" vertical="center" wrapText="1"/>
    </xf>
    <xf numFmtId="0" fontId="30" fillId="17" borderId="27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/>
    </xf>
    <xf numFmtId="0" fontId="26" fillId="17" borderId="72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left"/>
    </xf>
    <xf numFmtId="0" fontId="28" fillId="17" borderId="72" xfId="0" applyFont="1" applyFill="1" applyBorder="1" applyAlignment="1">
      <alignment vertical="center"/>
    </xf>
    <xf numFmtId="0" fontId="30" fillId="17" borderId="72" xfId="0" applyFont="1" applyFill="1" applyBorder="1" applyAlignment="1">
      <alignment horizontal="center" vertical="center" wrapText="1"/>
    </xf>
    <xf numFmtId="164" fontId="5" fillId="0" borderId="72" xfId="0" applyNumberFormat="1" applyFont="1" applyBorder="1" applyAlignment="1">
      <alignment horizontal="center"/>
    </xf>
    <xf numFmtId="0" fontId="28" fillId="17" borderId="27" xfId="0" applyFont="1" applyFill="1" applyBorder="1" applyAlignment="1">
      <alignment horizontal="center" vertical="center" wrapText="1"/>
    </xf>
    <xf numFmtId="0" fontId="28" fillId="17" borderId="72" xfId="0" applyFont="1" applyFill="1" applyBorder="1" applyAlignment="1">
      <alignment horizontal="center" vertical="center" wrapText="1"/>
    </xf>
    <xf numFmtId="0" fontId="30" fillId="17" borderId="80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14" fillId="11" borderId="49" xfId="0" applyFont="1" applyFill="1" applyBorder="1" applyAlignment="1">
      <alignment horizontal="center" vertical="center"/>
    </xf>
    <xf numFmtId="0" fontId="14" fillId="11" borderId="47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top"/>
    </xf>
    <xf numFmtId="0" fontId="20" fillId="11" borderId="0" xfId="0" applyFont="1" applyFill="1"/>
    <xf numFmtId="0" fontId="33" fillId="2" borderId="2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vertical="center" wrapText="1"/>
    </xf>
    <xf numFmtId="0" fontId="33" fillId="3" borderId="69" xfId="0" applyFont="1" applyFill="1" applyBorder="1" applyAlignment="1">
      <alignment horizontal="center" vertical="center" wrapText="1"/>
    </xf>
    <xf numFmtId="0" fontId="33" fillId="3" borderId="78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68" xfId="0" applyFont="1" applyFill="1" applyBorder="1" applyAlignment="1">
      <alignment horizontal="center" vertical="center" wrapText="1" readingOrder="1"/>
    </xf>
    <xf numFmtId="0" fontId="33" fillId="4" borderId="77" xfId="0" applyFont="1" applyFill="1" applyBorder="1" applyAlignment="1">
      <alignment horizontal="center" vertical="center" wrapText="1" readingOrder="1"/>
    </xf>
    <xf numFmtId="0" fontId="35" fillId="0" borderId="77" xfId="0" applyFont="1" applyBorder="1" applyAlignment="1">
      <alignment horizontal="center" vertical="center" wrapText="1" readingOrder="1"/>
    </xf>
    <xf numFmtId="0" fontId="33" fillId="5" borderId="1" xfId="0" applyFont="1" applyFill="1" applyBorder="1" applyAlignment="1">
      <alignment horizontal="left" vertical="center" wrapText="1"/>
    </xf>
    <xf numFmtId="0" fontId="33" fillId="5" borderId="77" xfId="0" applyFont="1" applyFill="1" applyBorder="1" applyAlignment="1">
      <alignment horizontal="center" vertical="center" wrapText="1" readingOrder="1"/>
    </xf>
    <xf numFmtId="0" fontId="33" fillId="6" borderId="1" xfId="0" applyFont="1" applyFill="1" applyBorder="1" applyAlignment="1">
      <alignment horizontal="left" vertical="center" wrapText="1"/>
    </xf>
    <xf numFmtId="0" fontId="36" fillId="6" borderId="77" xfId="0" applyFont="1" applyFill="1" applyBorder="1" applyAlignment="1">
      <alignment horizontal="center" vertical="center" wrapText="1" readingOrder="1"/>
    </xf>
    <xf numFmtId="0" fontId="35" fillId="0" borderId="1" xfId="0" applyFont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6" fillId="7" borderId="77" xfId="0" applyFont="1" applyFill="1" applyBorder="1" applyAlignment="1">
      <alignment horizontal="center" vertical="center" wrapText="1" readingOrder="1"/>
    </xf>
    <xf numFmtId="0" fontId="31" fillId="0" borderId="30" xfId="0" applyFont="1" applyBorder="1" applyAlignment="1">
      <alignment horizontal="center" vertical="top"/>
    </xf>
    <xf numFmtId="0" fontId="26" fillId="17" borderId="100" xfId="0" applyFont="1" applyFill="1" applyBorder="1" applyAlignment="1">
      <alignment horizontal="center" vertical="center" wrapText="1"/>
    </xf>
    <xf numFmtId="0" fontId="26" fillId="17" borderId="101" xfId="0" applyFont="1" applyFill="1" applyBorder="1" applyAlignment="1">
      <alignment horizontal="center" vertical="center" wrapText="1"/>
    </xf>
    <xf numFmtId="0" fontId="26" fillId="17" borderId="102" xfId="0" applyFont="1" applyFill="1" applyBorder="1" applyAlignment="1">
      <alignment horizontal="center" vertical="center" wrapText="1"/>
    </xf>
    <xf numFmtId="0" fontId="26" fillId="17" borderId="101" xfId="0" applyFont="1" applyFill="1" applyBorder="1" applyAlignment="1">
      <alignment horizontal="center" vertical="center"/>
    </xf>
    <xf numFmtId="0" fontId="26" fillId="17" borderId="103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105" xfId="0" applyFont="1" applyFill="1" applyBorder="1" applyAlignment="1">
      <alignment horizontal="center" vertical="center" wrapText="1"/>
    </xf>
    <xf numFmtId="0" fontId="26" fillId="17" borderId="10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5" fontId="0" fillId="22" borderId="47" xfId="2" applyNumberFormat="1" applyFont="1" applyFill="1" applyBorder="1" applyAlignment="1">
      <alignment horizontal="center" vertical="center"/>
    </xf>
    <xf numFmtId="165" fontId="0" fillId="22" borderId="30" xfId="2" applyNumberFormat="1" applyFont="1" applyFill="1" applyBorder="1" applyAlignment="1">
      <alignment horizontal="center" vertical="center"/>
    </xf>
    <xf numFmtId="165" fontId="0" fillId="22" borderId="75" xfId="2" applyNumberFormat="1" applyFont="1" applyFill="1" applyBorder="1" applyAlignment="1">
      <alignment horizontal="center" vertical="center"/>
    </xf>
    <xf numFmtId="165" fontId="0" fillId="22" borderId="74" xfId="2" applyNumberFormat="1" applyFont="1" applyFill="1" applyBorder="1" applyAlignment="1">
      <alignment horizontal="center" vertical="center"/>
    </xf>
    <xf numFmtId="165" fontId="0" fillId="22" borderId="80" xfId="2" applyNumberFormat="1" applyFont="1" applyFill="1" applyBorder="1" applyAlignment="1">
      <alignment horizontal="center" vertical="center"/>
    </xf>
    <xf numFmtId="165" fontId="0" fillId="22" borderId="76" xfId="2" applyNumberFormat="1" applyFont="1" applyFill="1" applyBorder="1" applyAlignment="1">
      <alignment horizontal="center" vertical="center"/>
    </xf>
    <xf numFmtId="165" fontId="0" fillId="22" borderId="25" xfId="2" applyNumberFormat="1" applyFont="1" applyFill="1" applyBorder="1" applyAlignment="1">
      <alignment horizontal="center" vertical="center"/>
    </xf>
    <xf numFmtId="165" fontId="14" fillId="22" borderId="37" xfId="0" applyNumberFormat="1" applyFont="1" applyFill="1" applyBorder="1" applyAlignment="1">
      <alignment horizontal="center" vertical="center"/>
    </xf>
    <xf numFmtId="165" fontId="14" fillId="22" borderId="34" xfId="0" applyNumberFormat="1" applyFont="1" applyFill="1" applyBorder="1" applyAlignment="1">
      <alignment horizontal="center" vertical="center"/>
    </xf>
    <xf numFmtId="165" fontId="14" fillId="22" borderId="55" xfId="0" applyNumberFormat="1" applyFont="1" applyFill="1" applyBorder="1" applyAlignment="1">
      <alignment horizontal="center" vertical="center"/>
    </xf>
    <xf numFmtId="165" fontId="14" fillId="22" borderId="50" xfId="0" applyNumberFormat="1" applyFont="1" applyFill="1" applyBorder="1" applyAlignment="1">
      <alignment horizontal="center" vertical="center"/>
    </xf>
    <xf numFmtId="165" fontId="14" fillId="22" borderId="51" xfId="0" applyNumberFormat="1" applyFont="1" applyFill="1" applyBorder="1" applyAlignment="1">
      <alignment horizontal="center" vertical="center"/>
    </xf>
    <xf numFmtId="165" fontId="14" fillId="22" borderId="53" xfId="0" applyNumberFormat="1" applyFont="1" applyFill="1" applyBorder="1" applyAlignment="1">
      <alignment horizontal="center" vertical="center"/>
    </xf>
    <xf numFmtId="165" fontId="14" fillId="22" borderId="19" xfId="0" applyNumberFormat="1" applyFont="1" applyFill="1" applyBorder="1" applyAlignment="1">
      <alignment horizontal="center" vertical="center"/>
    </xf>
    <xf numFmtId="165" fontId="0" fillId="22" borderId="47" xfId="0" applyNumberFormat="1" applyFill="1" applyBorder="1" applyAlignment="1">
      <alignment horizontal="center" vertical="center"/>
    </xf>
    <xf numFmtId="165" fontId="0" fillId="22" borderId="23" xfId="2" applyNumberFormat="1" applyFont="1" applyFill="1" applyBorder="1" applyAlignment="1">
      <alignment horizontal="center" vertical="center"/>
    </xf>
    <xf numFmtId="165" fontId="0" fillId="22" borderId="74" xfId="0" applyNumberForma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65" fontId="14" fillId="20" borderId="55" xfId="2" applyNumberFormat="1" applyFont="1" applyFill="1" applyBorder="1" applyAlignment="1">
      <alignment horizontal="center" vertical="center"/>
    </xf>
    <xf numFmtId="1" fontId="14" fillId="20" borderId="54" xfId="2" applyNumberFormat="1" applyFont="1" applyFill="1" applyBorder="1" applyAlignment="1">
      <alignment horizontal="center" vertical="center"/>
    </xf>
    <xf numFmtId="1" fontId="14" fillId="20" borderId="55" xfId="2" applyNumberFormat="1" applyFont="1" applyFill="1" applyBorder="1" applyAlignment="1">
      <alignment horizontal="center" vertical="center"/>
    </xf>
    <xf numFmtId="165" fontId="14" fillId="20" borderId="54" xfId="2" applyNumberFormat="1" applyFont="1" applyFill="1" applyBorder="1" applyAlignment="1">
      <alignment horizontal="center" vertical="center"/>
    </xf>
    <xf numFmtId="165" fontId="14" fillId="20" borderId="51" xfId="2" applyNumberFormat="1" applyFont="1" applyFill="1" applyBorder="1" applyAlignment="1">
      <alignment horizontal="center" vertical="center"/>
    </xf>
    <xf numFmtId="165" fontId="14" fillId="20" borderId="15" xfId="2" applyNumberFormat="1" applyFont="1" applyFill="1" applyBorder="1" applyAlignment="1">
      <alignment horizontal="center" vertical="center"/>
    </xf>
    <xf numFmtId="1" fontId="15" fillId="20" borderId="15" xfId="0" applyNumberFormat="1" applyFont="1" applyFill="1" applyBorder="1" applyAlignment="1">
      <alignment horizontal="center" vertical="center"/>
    </xf>
    <xf numFmtId="165" fontId="15" fillId="20" borderId="15" xfId="2" applyNumberFormat="1" applyFont="1" applyFill="1" applyBorder="1" applyAlignment="1">
      <alignment horizontal="center" vertical="center"/>
    </xf>
    <xf numFmtId="165" fontId="15" fillId="20" borderId="19" xfId="2" applyNumberFormat="1" applyFont="1" applyFill="1" applyBorder="1" applyAlignment="1">
      <alignment horizontal="center" vertical="center"/>
    </xf>
    <xf numFmtId="164" fontId="5" fillId="24" borderId="56" xfId="0" applyNumberFormat="1" applyFont="1" applyFill="1" applyBorder="1" applyAlignment="1">
      <alignment horizontal="center"/>
    </xf>
    <xf numFmtId="0" fontId="10" fillId="22" borderId="32" xfId="0" applyFont="1" applyFill="1" applyBorder="1" applyAlignment="1">
      <alignment horizontal="center"/>
    </xf>
    <xf numFmtId="0" fontId="10" fillId="22" borderId="20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center" wrapText="1"/>
    </xf>
    <xf numFmtId="0" fontId="9" fillId="22" borderId="15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0" fillId="24" borderId="1" xfId="0" applyFont="1" applyFill="1" applyBorder="1" applyAlignment="1">
      <alignment horizontal="center"/>
    </xf>
    <xf numFmtId="0" fontId="17" fillId="22" borderId="15" xfId="0" applyFont="1" applyFill="1" applyBorder="1" applyAlignment="1">
      <alignment vertical="center" wrapText="1"/>
    </xf>
    <xf numFmtId="165" fontId="15" fillId="20" borderId="26" xfId="2" applyNumberFormat="1" applyFont="1" applyFill="1" applyBorder="1" applyAlignment="1">
      <alignment horizontal="center" vertical="center"/>
    </xf>
    <xf numFmtId="164" fontId="5" fillId="24" borderId="75" xfId="0" applyNumberFormat="1" applyFont="1" applyFill="1" applyBorder="1" applyAlignment="1">
      <alignment horizontal="center"/>
    </xf>
    <xf numFmtId="164" fontId="4" fillId="11" borderId="0" xfId="0" applyNumberFormat="1" applyFont="1" applyFill="1" applyAlignment="1">
      <alignment horizontal="center"/>
    </xf>
    <xf numFmtId="0" fontId="32" fillId="10" borderId="0" xfId="0" applyFont="1" applyFill="1" applyAlignment="1">
      <alignment horizontal="left"/>
    </xf>
    <xf numFmtId="165" fontId="0" fillId="22" borderId="71" xfId="2" applyNumberFormat="1" applyFont="1" applyFill="1" applyBorder="1" applyAlignment="1">
      <alignment horizontal="center" vertical="center"/>
    </xf>
    <xf numFmtId="1" fontId="14" fillId="20" borderId="108" xfId="2" applyNumberFormat="1" applyFont="1" applyFill="1" applyBorder="1" applyAlignment="1">
      <alignment horizontal="center" vertical="center"/>
    </xf>
    <xf numFmtId="1" fontId="15" fillId="20" borderId="20" xfId="0" applyNumberFormat="1" applyFont="1" applyFill="1" applyBorder="1" applyAlignment="1">
      <alignment horizontal="center" vertical="center"/>
    </xf>
    <xf numFmtId="165" fontId="14" fillId="20" borderId="108" xfId="2" applyNumberFormat="1" applyFont="1" applyFill="1" applyBorder="1" applyAlignment="1">
      <alignment horizontal="center" vertical="center"/>
    </xf>
    <xf numFmtId="165" fontId="15" fillId="20" borderId="20" xfId="2" applyNumberFormat="1" applyFont="1" applyFill="1" applyBorder="1" applyAlignment="1">
      <alignment horizontal="center" vertical="center"/>
    </xf>
    <xf numFmtId="44" fontId="0" fillId="11" borderId="53" xfId="0" applyNumberFormat="1" applyFill="1" applyBorder="1" applyAlignment="1">
      <alignment horizontal="center" vertical="center"/>
    </xf>
    <xf numFmtId="165" fontId="15" fillId="20" borderId="65" xfId="2" applyNumberFormat="1" applyFont="1" applyFill="1" applyBorder="1" applyAlignment="1">
      <alignment horizontal="center" vertical="center"/>
    </xf>
    <xf numFmtId="165" fontId="14" fillId="22" borderId="108" xfId="0" applyNumberFormat="1" applyFont="1" applyFill="1" applyBorder="1" applyAlignment="1">
      <alignment horizontal="center" vertical="center"/>
    </xf>
    <xf numFmtId="165" fontId="0" fillId="0" borderId="71" xfId="2" applyNumberFormat="1" applyFont="1" applyFill="1" applyBorder="1" applyAlignment="1" applyProtection="1">
      <alignment horizontal="center" vertical="center"/>
    </xf>
    <xf numFmtId="165" fontId="0" fillId="0" borderId="72" xfId="2" applyNumberFormat="1" applyFont="1" applyFill="1" applyBorder="1" applyAlignment="1" applyProtection="1">
      <alignment horizontal="center" vertical="center"/>
    </xf>
    <xf numFmtId="165" fontId="0" fillId="0" borderId="73" xfId="2" applyNumberFormat="1" applyFont="1" applyFill="1" applyBorder="1" applyAlignment="1" applyProtection="1">
      <alignment horizontal="center" vertical="center"/>
    </xf>
    <xf numFmtId="1" fontId="0" fillId="0" borderId="47" xfId="2" applyNumberFormat="1" applyFont="1" applyFill="1" applyBorder="1" applyAlignment="1" applyProtection="1">
      <alignment horizontal="center" vertical="center"/>
      <protection locked="0"/>
    </xf>
    <xf numFmtId="1" fontId="0" fillId="0" borderId="104" xfId="2" applyNumberFormat="1" applyFont="1" applyFill="1" applyBorder="1" applyAlignment="1" applyProtection="1">
      <alignment horizontal="center" vertical="center"/>
      <protection locked="0"/>
    </xf>
    <xf numFmtId="1" fontId="0" fillId="0" borderId="27" xfId="2" applyNumberFormat="1" applyFont="1" applyFill="1" applyBorder="1" applyAlignment="1" applyProtection="1">
      <alignment horizontal="center" vertical="center"/>
      <protection locked="0"/>
    </xf>
    <xf numFmtId="1" fontId="0" fillId="0" borderId="72" xfId="2" applyNumberFormat="1" applyFont="1" applyFill="1" applyBorder="1" applyAlignment="1" applyProtection="1">
      <alignment horizontal="center" vertical="center"/>
      <protection locked="0"/>
    </xf>
    <xf numFmtId="1" fontId="0" fillId="0" borderId="49" xfId="2" applyNumberFormat="1" applyFont="1" applyFill="1" applyBorder="1" applyAlignment="1" applyProtection="1">
      <alignment horizontal="center" vertical="center"/>
      <protection locked="0"/>
    </xf>
    <xf numFmtId="1" fontId="0" fillId="0" borderId="73" xfId="2" applyNumberFormat="1" applyFont="1" applyFill="1" applyBorder="1" applyAlignment="1" applyProtection="1">
      <alignment horizontal="center" vertical="center"/>
      <protection locked="0"/>
    </xf>
    <xf numFmtId="1" fontId="0" fillId="0" borderId="74" xfId="2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165" fontId="15" fillId="22" borderId="39" xfId="2" applyNumberFormat="1" applyFont="1" applyFill="1" applyBorder="1" applyAlignment="1">
      <alignment horizontal="center" vertical="center"/>
    </xf>
    <xf numFmtId="0" fontId="14" fillId="22" borderId="45" xfId="0" applyFont="1" applyFill="1" applyBorder="1" applyAlignment="1">
      <alignment horizontal="center" vertical="center"/>
    </xf>
    <xf numFmtId="0" fontId="14" fillId="22" borderId="42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4" fillId="22" borderId="39" xfId="0" applyFont="1" applyFill="1" applyBorder="1" applyAlignment="1">
      <alignment horizontal="center" vertical="center"/>
    </xf>
    <xf numFmtId="1" fontId="14" fillId="22" borderId="39" xfId="0" applyNumberFormat="1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65" fontId="0" fillId="0" borderId="74" xfId="2" applyNumberFormat="1" applyFont="1" applyFill="1" applyBorder="1" applyAlignment="1" applyProtection="1">
      <alignment horizontal="center" vertical="center"/>
    </xf>
    <xf numFmtId="164" fontId="4" fillId="24" borderId="55" xfId="0" applyNumberFormat="1" applyFont="1" applyFill="1" applyBorder="1" applyAlignment="1">
      <alignment horizontal="center"/>
    </xf>
    <xf numFmtId="164" fontId="4" fillId="24" borderId="54" xfId="0" applyNumberFormat="1" applyFont="1" applyFill="1" applyBorder="1" applyAlignment="1">
      <alignment horizontal="center"/>
    </xf>
    <xf numFmtId="0" fontId="33" fillId="2" borderId="1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07" xfId="0" applyBorder="1" applyAlignment="1">
      <alignment horizontal="center" vertical="center"/>
    </xf>
    <xf numFmtId="0" fontId="16" fillId="16" borderId="98" xfId="0" applyFont="1" applyFill="1" applyBorder="1" applyAlignment="1">
      <alignment horizontal="center" vertical="center"/>
    </xf>
    <xf numFmtId="0" fontId="16" fillId="16" borderId="99" xfId="0" applyFont="1" applyFill="1" applyBorder="1" applyAlignment="1">
      <alignment horizontal="center" vertical="center"/>
    </xf>
    <xf numFmtId="0" fontId="4" fillId="24" borderId="1" xfId="0" applyFont="1" applyFill="1" applyBorder="1" applyAlignment="1" applyProtection="1">
      <alignment horizontal="center"/>
      <protection hidden="1"/>
    </xf>
    <xf numFmtId="0" fontId="5" fillId="24" borderId="1" xfId="0" applyFont="1" applyFill="1" applyBorder="1" applyAlignment="1" applyProtection="1">
      <alignment horizontal="center"/>
      <protection hidden="1"/>
    </xf>
    <xf numFmtId="17" fontId="41" fillId="0" borderId="23" xfId="0" applyNumberFormat="1" applyFont="1" applyBorder="1" applyAlignment="1">
      <alignment horizontal="center"/>
    </xf>
    <xf numFmtId="17" fontId="41" fillId="0" borderId="27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 horizontal="center" vertical="center" readingOrder="1"/>
      <protection locked="0"/>
    </xf>
    <xf numFmtId="0" fontId="10" fillId="0" borderId="36" xfId="0" applyFont="1" applyBorder="1" applyAlignment="1" applyProtection="1">
      <alignment horizontal="center" vertical="center" readingOrder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21" xfId="0" applyFont="1" applyBorder="1" applyAlignment="1" applyProtection="1">
      <alignment horizontal="center" vertical="center" wrapText="1" readingOrder="1"/>
      <protection locked="0"/>
    </xf>
    <xf numFmtId="0" fontId="9" fillId="0" borderId="83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86" xfId="0" applyFont="1" applyBorder="1" applyAlignment="1" applyProtection="1">
      <alignment horizontal="center" vertical="center" wrapText="1" readingOrder="1"/>
      <protection locked="0"/>
    </xf>
    <xf numFmtId="0" fontId="9" fillId="0" borderId="87" xfId="0" applyFont="1" applyBorder="1" applyAlignment="1" applyProtection="1">
      <alignment horizontal="center" vertical="center" wrapText="1" readingOrder="1"/>
      <protection locked="0"/>
    </xf>
    <xf numFmtId="0" fontId="10" fillId="0" borderId="89" xfId="0" applyFont="1" applyBorder="1" applyAlignment="1" applyProtection="1">
      <alignment horizontal="center" vertical="center" wrapText="1" readingOrder="1"/>
      <protection locked="0"/>
    </xf>
    <xf numFmtId="0" fontId="9" fillId="0" borderId="90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91" xfId="0" applyFont="1" applyBorder="1" applyAlignment="1" applyProtection="1">
      <alignment horizontal="center" vertical="center" wrapText="1" readingOrder="1"/>
      <protection locked="0"/>
    </xf>
    <xf numFmtId="0" fontId="9" fillId="0" borderId="88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0" fontId="10" fillId="0" borderId="92" xfId="0" applyFont="1" applyBorder="1" applyAlignment="1" applyProtection="1">
      <alignment horizontal="center" vertical="center" wrapText="1" readingOrder="1"/>
      <protection locked="0"/>
    </xf>
    <xf numFmtId="0" fontId="10" fillId="0" borderId="19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0" fontId="9" fillId="0" borderId="84" xfId="0" applyFont="1" applyBorder="1" applyAlignment="1" applyProtection="1">
      <alignment horizontal="center"/>
      <protection locked="0"/>
    </xf>
    <xf numFmtId="0" fontId="13" fillId="0" borderId="87" xfId="0" applyFont="1" applyBorder="1" applyAlignment="1" applyProtection="1">
      <alignment horizontal="center" vertical="center" wrapText="1" readingOrder="1"/>
      <protection locked="0"/>
    </xf>
    <xf numFmtId="0" fontId="13" fillId="0" borderId="84" xfId="0" applyFont="1" applyBorder="1" applyAlignment="1" applyProtection="1">
      <alignment horizontal="center" vertical="center" wrapText="1" readingOrder="1"/>
      <protection locked="0"/>
    </xf>
    <xf numFmtId="0" fontId="9" fillId="0" borderId="93" xfId="0" applyFont="1" applyBorder="1" applyAlignment="1" applyProtection="1">
      <alignment horizontal="center" vertical="center" wrapText="1" readingOrder="1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94" xfId="0" applyFont="1" applyBorder="1" applyAlignment="1" applyProtection="1">
      <alignment horizontal="center"/>
      <protection locked="0"/>
    </xf>
    <xf numFmtId="0" fontId="10" fillId="0" borderId="85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left" vertical="center" wrapText="1" readingOrder="1"/>
      <protection locked="0"/>
    </xf>
    <xf numFmtId="0" fontId="9" fillId="0" borderId="9" xfId="0" applyFont="1" applyBorder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left" vertical="top" wrapText="1" readingOrder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165" fontId="15" fillId="20" borderId="15" xfId="2" applyNumberFormat="1" applyFont="1" applyFill="1" applyBorder="1" applyAlignment="1" applyProtection="1">
      <alignment horizontal="center" vertical="center"/>
      <protection hidden="1"/>
    </xf>
    <xf numFmtId="165" fontId="15" fillId="20" borderId="20" xfId="2" applyNumberFormat="1" applyFont="1" applyFill="1" applyBorder="1" applyAlignment="1" applyProtection="1">
      <alignment horizontal="center" vertical="center"/>
      <protection hidden="1"/>
    </xf>
    <xf numFmtId="0" fontId="15" fillId="22" borderId="39" xfId="0" applyFont="1" applyFill="1" applyBorder="1" applyAlignment="1" applyProtection="1">
      <alignment horizontal="center" vertical="center"/>
      <protection hidden="1"/>
    </xf>
    <xf numFmtId="9" fontId="0" fillId="11" borderId="0" xfId="0" applyNumberFormat="1" applyFill="1" applyAlignment="1">
      <alignment horizontal="center" vertical="center"/>
    </xf>
    <xf numFmtId="0" fontId="15" fillId="22" borderId="41" xfId="0" applyFont="1" applyFill="1" applyBorder="1" applyAlignment="1" applyProtection="1">
      <alignment horizontal="center" vertical="center" wrapText="1"/>
      <protection hidden="1"/>
    </xf>
    <xf numFmtId="9" fontId="0" fillId="11" borderId="0" xfId="1" applyFont="1" applyFill="1"/>
    <xf numFmtId="9" fontId="10" fillId="26" borderId="41" xfId="1" applyFont="1" applyFill="1" applyBorder="1" applyAlignment="1" applyProtection="1">
      <alignment horizontal="center" vertical="center"/>
      <protection hidden="1"/>
    </xf>
    <xf numFmtId="9" fontId="10" fillId="26" borderId="27" xfId="1" applyFont="1" applyFill="1" applyBorder="1" applyAlignment="1" applyProtection="1">
      <alignment horizontal="center" vertical="center"/>
      <protection hidden="1"/>
    </xf>
    <xf numFmtId="0" fontId="14" fillId="0" borderId="50" xfId="0" applyFont="1" applyBorder="1" applyAlignment="1" applyProtection="1">
      <alignment horizontal="center" vertical="center"/>
      <protection locked="0"/>
    </xf>
    <xf numFmtId="1" fontId="15" fillId="20" borderId="19" xfId="0" applyNumberFormat="1" applyFont="1" applyFill="1" applyBorder="1" applyAlignment="1">
      <alignment horizontal="center" vertical="center"/>
    </xf>
    <xf numFmtId="9" fontId="10" fillId="26" borderId="115" xfId="1" applyFont="1" applyFill="1" applyBorder="1" applyAlignment="1" applyProtection="1">
      <alignment horizontal="center" vertical="center"/>
      <protection hidden="1"/>
    </xf>
    <xf numFmtId="0" fontId="34" fillId="27" borderId="10" xfId="0" applyFont="1" applyFill="1" applyBorder="1"/>
    <xf numFmtId="0" fontId="34" fillId="27" borderId="8" xfId="0" applyFont="1" applyFill="1" applyBorder="1"/>
    <xf numFmtId="0" fontId="34" fillId="27" borderId="69" xfId="0" applyFont="1" applyFill="1" applyBorder="1"/>
    <xf numFmtId="0" fontId="34" fillId="27" borderId="27" xfId="0" applyFont="1" applyFill="1" applyBorder="1"/>
    <xf numFmtId="0" fontId="34" fillId="27" borderId="23" xfId="0" applyFont="1" applyFill="1" applyBorder="1"/>
    <xf numFmtId="0" fontId="34" fillId="28" borderId="11" xfId="0" applyFont="1" applyFill="1" applyBorder="1" applyAlignment="1">
      <alignment horizontal="left" vertical="center"/>
    </xf>
    <xf numFmtId="0" fontId="34" fillId="28" borderId="1" xfId="0" applyFont="1" applyFill="1" applyBorder="1" applyAlignment="1">
      <alignment horizontal="left" vertical="center"/>
    </xf>
    <xf numFmtId="0" fontId="34" fillId="28" borderId="68" xfId="0" applyFont="1" applyFill="1" applyBorder="1" applyAlignment="1">
      <alignment horizontal="left" vertical="center"/>
    </xf>
    <xf numFmtId="0" fontId="34" fillId="28" borderId="27" xfId="0" applyFont="1" applyFill="1" applyBorder="1" applyAlignment="1">
      <alignment horizontal="left" vertical="center"/>
    </xf>
    <xf numFmtId="0" fontId="34" fillId="28" borderId="23" xfId="0" applyFont="1" applyFill="1" applyBorder="1" applyAlignment="1">
      <alignment horizontal="left" vertical="center"/>
    </xf>
    <xf numFmtId="0" fontId="34" fillId="29" borderId="11" xfId="0" applyFont="1" applyFill="1" applyBorder="1" applyAlignment="1">
      <alignment horizontal="left" vertical="center"/>
    </xf>
    <xf numFmtId="0" fontId="34" fillId="29" borderId="1" xfId="0" applyFont="1" applyFill="1" applyBorder="1" applyAlignment="1">
      <alignment horizontal="left" vertical="center"/>
    </xf>
    <xf numFmtId="0" fontId="34" fillId="29" borderId="68" xfId="0" applyFont="1" applyFill="1" applyBorder="1" applyAlignment="1">
      <alignment horizontal="left" vertical="center"/>
    </xf>
    <xf numFmtId="0" fontId="34" fillId="29" borderId="27" xfId="0" applyFont="1" applyFill="1" applyBorder="1" applyAlignment="1">
      <alignment horizontal="left" vertical="center"/>
    </xf>
    <xf numFmtId="0" fontId="34" fillId="29" borderId="23" xfId="0" applyFont="1" applyFill="1" applyBorder="1" applyAlignment="1">
      <alignment horizontal="left" vertical="center"/>
    </xf>
    <xf numFmtId="0" fontId="34" fillId="30" borderId="11" xfId="0" applyFont="1" applyFill="1" applyBorder="1" applyAlignment="1">
      <alignment horizontal="left" vertical="center"/>
    </xf>
    <xf numFmtId="0" fontId="34" fillId="30" borderId="1" xfId="0" applyFont="1" applyFill="1" applyBorder="1" applyAlignment="1">
      <alignment horizontal="left" vertical="center"/>
    </xf>
    <xf numFmtId="0" fontId="34" fillId="30" borderId="68" xfId="0" applyFont="1" applyFill="1" applyBorder="1" applyAlignment="1">
      <alignment horizontal="left" vertical="center"/>
    </xf>
    <xf numFmtId="0" fontId="34" fillId="30" borderId="27" xfId="0" applyFont="1" applyFill="1" applyBorder="1" applyAlignment="1">
      <alignment horizontal="left" vertical="center"/>
    </xf>
    <xf numFmtId="0" fontId="34" fillId="30" borderId="23" xfId="0" applyFont="1" applyFill="1" applyBorder="1" applyAlignment="1">
      <alignment horizontal="left" vertical="center"/>
    </xf>
    <xf numFmtId="0" fontId="34" fillId="11" borderId="11" xfId="0" applyFont="1" applyFill="1" applyBorder="1" applyAlignment="1">
      <alignment horizontal="left" vertical="center"/>
    </xf>
    <xf numFmtId="0" fontId="34" fillId="11" borderId="1" xfId="0" applyFont="1" applyFill="1" applyBorder="1" applyAlignment="1">
      <alignment horizontal="left" vertical="center"/>
    </xf>
    <xf numFmtId="0" fontId="34" fillId="11" borderId="68" xfId="0" applyFont="1" applyFill="1" applyBorder="1" applyAlignment="1">
      <alignment horizontal="left" vertical="center"/>
    </xf>
    <xf numFmtId="0" fontId="34" fillId="11" borderId="27" xfId="0" applyFont="1" applyFill="1" applyBorder="1" applyAlignment="1">
      <alignment horizontal="left" vertical="center"/>
    </xf>
    <xf numFmtId="0" fontId="34" fillId="11" borderId="23" xfId="0" applyFont="1" applyFill="1" applyBorder="1" applyAlignment="1">
      <alignment horizontal="left" vertical="center"/>
    </xf>
    <xf numFmtId="0" fontId="34" fillId="31" borderId="1" xfId="0" applyFont="1" applyFill="1" applyBorder="1" applyAlignment="1">
      <alignment horizontal="left" vertical="center"/>
    </xf>
    <xf numFmtId="0" fontId="34" fillId="31" borderId="27" xfId="0" applyFont="1" applyFill="1" applyBorder="1" applyAlignment="1">
      <alignment horizontal="left" vertical="center"/>
    </xf>
    <xf numFmtId="0" fontId="34" fillId="31" borderId="23" xfId="0" applyFont="1" applyFill="1" applyBorder="1" applyAlignment="1">
      <alignment horizontal="left" vertical="center"/>
    </xf>
    <xf numFmtId="0" fontId="34" fillId="32" borderId="1" xfId="0" applyFont="1" applyFill="1" applyBorder="1" applyAlignment="1">
      <alignment horizontal="left" vertical="center"/>
    </xf>
    <xf numFmtId="0" fontId="34" fillId="32" borderId="27" xfId="0" applyFont="1" applyFill="1" applyBorder="1" applyAlignment="1">
      <alignment horizontal="left" vertical="center"/>
    </xf>
    <xf numFmtId="0" fontId="34" fillId="32" borderId="23" xfId="0" applyFont="1" applyFill="1" applyBorder="1" applyAlignment="1">
      <alignment horizontal="left" vertical="center"/>
    </xf>
    <xf numFmtId="0" fontId="34" fillId="33" borderId="27" xfId="0" applyFont="1" applyFill="1" applyBorder="1" applyAlignment="1">
      <alignment horizontal="left" vertical="center"/>
    </xf>
    <xf numFmtId="0" fontId="34" fillId="33" borderId="23" xfId="0" applyFont="1" applyFill="1" applyBorder="1" applyAlignment="1">
      <alignment horizontal="left" vertical="center"/>
    </xf>
    <xf numFmtId="0" fontId="34" fillId="34" borderId="27" xfId="0" applyFont="1" applyFill="1" applyBorder="1" applyAlignment="1">
      <alignment horizontal="left" vertical="center"/>
    </xf>
    <xf numFmtId="0" fontId="34" fillId="34" borderId="23" xfId="0" applyFont="1" applyFill="1" applyBorder="1" applyAlignment="1">
      <alignment horizontal="left" vertical="center"/>
    </xf>
    <xf numFmtId="0" fontId="34" fillId="35" borderId="23" xfId="0" applyFont="1" applyFill="1" applyBorder="1" applyAlignment="1">
      <alignment horizontal="left" vertical="center"/>
    </xf>
    <xf numFmtId="0" fontId="34" fillId="36" borderId="23" xfId="0" applyFont="1" applyFill="1" applyBorder="1" applyAlignment="1">
      <alignment horizontal="left" vertical="center"/>
    </xf>
    <xf numFmtId="0" fontId="37" fillId="11" borderId="23" xfId="0" applyFont="1" applyFill="1" applyBorder="1" applyAlignment="1">
      <alignment horizontal="left" vertical="center"/>
    </xf>
    <xf numFmtId="0" fontId="42" fillId="0" borderId="30" xfId="0" applyFont="1" applyBorder="1" applyAlignment="1">
      <alignment horizontal="left" vertical="top" wrapText="1"/>
    </xf>
    <xf numFmtId="0" fontId="10" fillId="0" borderId="116" xfId="0" applyFont="1" applyBorder="1" applyAlignment="1" applyProtection="1">
      <alignment horizontal="center" vertical="center" wrapText="1" readingOrder="1"/>
      <protection locked="0"/>
    </xf>
    <xf numFmtId="0" fontId="10" fillId="0" borderId="117" xfId="0" applyFont="1" applyBorder="1" applyAlignment="1" applyProtection="1">
      <alignment horizontal="center" vertical="center" readingOrder="1"/>
      <protection locked="0"/>
    </xf>
    <xf numFmtId="0" fontId="10" fillId="0" borderId="85" xfId="0" applyFont="1" applyBorder="1" applyAlignment="1" applyProtection="1">
      <alignment horizontal="center" vertical="center" wrapText="1" readingOrder="1"/>
      <protection locked="0"/>
    </xf>
    <xf numFmtId="0" fontId="10" fillId="0" borderId="118" xfId="0" applyFont="1" applyBorder="1" applyAlignment="1" applyProtection="1">
      <alignment horizontal="left" vertical="center" wrapText="1" readingOrder="1"/>
      <protection locked="0"/>
    </xf>
    <xf numFmtId="0" fontId="10" fillId="25" borderId="119" xfId="0" applyFont="1" applyFill="1" applyBorder="1" applyAlignment="1">
      <alignment horizontal="center" vertical="center" wrapText="1"/>
    </xf>
    <xf numFmtId="0" fontId="10" fillId="25" borderId="120" xfId="0" applyFont="1" applyFill="1" applyBorder="1" applyAlignment="1">
      <alignment horizontal="center" vertical="center" wrapText="1"/>
    </xf>
    <xf numFmtId="0" fontId="10" fillId="25" borderId="121" xfId="0" applyFont="1" applyFill="1" applyBorder="1" applyAlignment="1">
      <alignment horizontal="center" vertical="center" wrapText="1"/>
    </xf>
    <xf numFmtId="0" fontId="10" fillId="25" borderId="122" xfId="0" applyFont="1" applyFill="1" applyBorder="1" applyAlignment="1">
      <alignment horizontal="center" vertical="center" wrapText="1"/>
    </xf>
    <xf numFmtId="0" fontId="10" fillId="25" borderId="123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9" fillId="0" borderId="124" xfId="0" applyFont="1" applyBorder="1" applyAlignment="1" applyProtection="1">
      <alignment horizontal="center" vertical="center" wrapText="1"/>
      <protection locked="0"/>
    </xf>
    <xf numFmtId="0" fontId="9" fillId="0" borderId="125" xfId="0" applyFont="1" applyBorder="1" applyAlignment="1" applyProtection="1">
      <alignment horizontal="center" vertical="center" wrapText="1"/>
      <protection locked="0"/>
    </xf>
    <xf numFmtId="0" fontId="10" fillId="25" borderId="112" xfId="0" applyFont="1" applyFill="1" applyBorder="1" applyAlignment="1">
      <alignment horizontal="center" vertical="center" wrapText="1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10" fillId="25" borderId="126" xfId="0" applyFont="1" applyFill="1" applyBorder="1" applyAlignment="1">
      <alignment horizontal="center" vertical="center" wrapText="1"/>
    </xf>
    <xf numFmtId="0" fontId="10" fillId="25" borderId="53" xfId="0" applyFont="1" applyFill="1" applyBorder="1" applyAlignment="1">
      <alignment horizontal="center" vertical="center" wrapText="1"/>
    </xf>
    <xf numFmtId="0" fontId="9" fillId="0" borderId="127" xfId="0" applyFont="1" applyBorder="1" applyAlignment="1" applyProtection="1">
      <alignment horizontal="center" vertical="center" wrapText="1"/>
      <protection locked="0"/>
    </xf>
    <xf numFmtId="0" fontId="10" fillId="22" borderId="112" xfId="0" applyFont="1" applyFill="1" applyBorder="1" applyAlignment="1">
      <alignment horizontal="center"/>
    </xf>
    <xf numFmtId="0" fontId="10" fillId="0" borderId="66" xfId="0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/>
    </xf>
    <xf numFmtId="0" fontId="42" fillId="0" borderId="23" xfId="0" applyFont="1" applyBorder="1" applyAlignment="1">
      <alignment horizontal="left" vertical="top" wrapText="1"/>
    </xf>
    <xf numFmtId="166" fontId="5" fillId="0" borderId="27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5" fillId="24" borderId="72" xfId="0" applyNumberFormat="1" applyFont="1" applyFill="1" applyBorder="1" applyAlignment="1">
      <alignment horizontal="center"/>
    </xf>
    <xf numFmtId="166" fontId="4" fillId="24" borderId="50" xfId="0" applyNumberFormat="1" applyFont="1" applyFill="1" applyBorder="1" applyAlignment="1">
      <alignment horizontal="center"/>
    </xf>
    <xf numFmtId="166" fontId="4" fillId="24" borderId="51" xfId="0" applyNumberFormat="1" applyFont="1" applyFill="1" applyBorder="1" applyAlignment="1">
      <alignment horizontal="center"/>
    </xf>
    <xf numFmtId="166" fontId="4" fillId="24" borderId="55" xfId="0" applyNumberFormat="1" applyFont="1" applyFill="1" applyBorder="1" applyAlignment="1">
      <alignment horizontal="center"/>
    </xf>
    <xf numFmtId="166" fontId="5" fillId="24" borderId="27" xfId="0" applyNumberFormat="1" applyFont="1" applyFill="1" applyBorder="1" applyAlignment="1">
      <alignment horizontal="center"/>
    </xf>
    <xf numFmtId="166" fontId="5" fillId="24" borderId="56" xfId="0" applyNumberFormat="1" applyFont="1" applyFill="1" applyBorder="1" applyAlignment="1">
      <alignment horizontal="center"/>
    </xf>
    <xf numFmtId="166" fontId="4" fillId="24" borderId="54" xfId="0" applyNumberFormat="1" applyFont="1" applyFill="1" applyBorder="1" applyAlignment="1">
      <alignment horizontal="center"/>
    </xf>
    <xf numFmtId="166" fontId="4" fillId="24" borderId="15" xfId="0" applyNumberFormat="1" applyFont="1" applyFill="1" applyBorder="1" applyAlignment="1">
      <alignment horizontal="center"/>
    </xf>
    <xf numFmtId="166" fontId="5" fillId="24" borderId="15" xfId="0" applyNumberFormat="1" applyFont="1" applyFill="1" applyBorder="1" applyAlignment="1">
      <alignment horizontal="center"/>
    </xf>
    <xf numFmtId="0" fontId="33" fillId="3" borderId="70" xfId="0" applyFont="1" applyFill="1" applyBorder="1" applyAlignment="1">
      <alignment vertical="center" wrapText="1"/>
    </xf>
    <xf numFmtId="0" fontId="35" fillId="0" borderId="124" xfId="0" applyFont="1" applyBorder="1" applyAlignment="1">
      <alignment horizontal="left" vertical="center"/>
    </xf>
    <xf numFmtId="0" fontId="33" fillId="4" borderId="124" xfId="0" applyFont="1" applyFill="1" applyBorder="1" applyAlignment="1">
      <alignment horizontal="left" vertical="center" wrapText="1"/>
    </xf>
    <xf numFmtId="0" fontId="33" fillId="5" borderId="124" xfId="0" applyFont="1" applyFill="1" applyBorder="1" applyAlignment="1">
      <alignment horizontal="left" vertical="center" wrapText="1"/>
    </xf>
    <xf numFmtId="0" fontId="33" fillId="6" borderId="124" xfId="0" applyFont="1" applyFill="1" applyBorder="1" applyAlignment="1">
      <alignment horizontal="left" vertical="center" wrapText="1"/>
    </xf>
    <xf numFmtId="0" fontId="35" fillId="0" borderId="124" xfId="0" applyFont="1" applyBorder="1" applyAlignment="1">
      <alignment horizontal="left" vertical="center" wrapText="1"/>
    </xf>
    <xf numFmtId="0" fontId="33" fillId="7" borderId="124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44" fontId="2" fillId="10" borderId="30" xfId="2" applyFont="1" applyFill="1" applyBorder="1" applyAlignment="1">
      <alignment horizontal="center" vertical="center"/>
    </xf>
    <xf numFmtId="44" fontId="2" fillId="11" borderId="44" xfId="2" applyFont="1" applyFill="1" applyBorder="1" applyAlignment="1">
      <alignment horizontal="center" vertical="center"/>
    </xf>
    <xf numFmtId="44" fontId="2" fillId="11" borderId="0" xfId="2" applyFont="1" applyFill="1" applyBorder="1" applyAlignment="1">
      <alignment horizontal="center" vertical="center"/>
    </xf>
    <xf numFmtId="44" fontId="2" fillId="10" borderId="23" xfId="2" applyFont="1" applyFill="1" applyBorder="1" applyAlignment="1">
      <alignment horizontal="center" vertical="center"/>
    </xf>
    <xf numFmtId="44" fontId="2" fillId="10" borderId="28" xfId="2" applyFont="1" applyFill="1" applyBorder="1" applyAlignment="1">
      <alignment horizontal="center" vertical="center"/>
    </xf>
    <xf numFmtId="44" fontId="2" fillId="11" borderId="52" xfId="2" applyFont="1" applyFill="1" applyBorder="1" applyAlignment="1">
      <alignment horizontal="center" vertical="center"/>
    </xf>
    <xf numFmtId="44" fontId="2" fillId="11" borderId="53" xfId="2" applyFont="1" applyFill="1" applyBorder="1" applyAlignment="1">
      <alignment horizontal="center" vertical="center"/>
    </xf>
    <xf numFmtId="44" fontId="2" fillId="10" borderId="30" xfId="0" applyNumberFormat="1" applyFont="1" applyFill="1" applyBorder="1" applyAlignment="1">
      <alignment horizontal="center" vertical="center"/>
    </xf>
    <xf numFmtId="44" fontId="2" fillId="10" borderId="23" xfId="0" applyNumberFormat="1" applyFont="1" applyFill="1" applyBorder="1" applyAlignment="1">
      <alignment horizontal="center" vertical="center"/>
    </xf>
    <xf numFmtId="44" fontId="2" fillId="10" borderId="28" xfId="0" applyNumberFormat="1" applyFont="1" applyFill="1" applyBorder="1" applyAlignment="1">
      <alignment horizontal="center" vertical="center"/>
    </xf>
    <xf numFmtId="44" fontId="2" fillId="11" borderId="21" xfId="2" applyFont="1" applyFill="1" applyBorder="1" applyAlignment="1">
      <alignment horizontal="center" vertical="center"/>
    </xf>
    <xf numFmtId="44" fontId="2" fillId="0" borderId="53" xfId="2" applyFont="1" applyFill="1" applyBorder="1" applyAlignment="1" applyProtection="1">
      <alignment horizontal="center" vertical="center"/>
      <protection locked="0"/>
    </xf>
    <xf numFmtId="44" fontId="2" fillId="0" borderId="55" xfId="2" applyFont="1" applyFill="1" applyBorder="1" applyAlignment="1" applyProtection="1">
      <alignment horizontal="center" vertical="center"/>
      <protection locked="0"/>
    </xf>
    <xf numFmtId="165" fontId="2" fillId="22" borderId="74" xfId="2" applyNumberFormat="1" applyFont="1" applyFill="1" applyBorder="1" applyAlignment="1">
      <alignment horizontal="center" vertical="center"/>
    </xf>
    <xf numFmtId="165" fontId="2" fillId="22" borderId="72" xfId="2" applyNumberFormat="1" applyFont="1" applyFill="1" applyBorder="1" applyAlignment="1">
      <alignment horizontal="center" vertical="center"/>
    </xf>
    <xf numFmtId="165" fontId="2" fillId="22" borderId="73" xfId="2" applyNumberFormat="1" applyFont="1" applyFill="1" applyBorder="1" applyAlignment="1">
      <alignment horizontal="center" vertical="center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2" fillId="21" borderId="26" xfId="0" applyFont="1" applyFill="1" applyBorder="1" applyAlignment="1">
      <alignment horizontal="center" vertical="center" wrapText="1"/>
    </xf>
    <xf numFmtId="0" fontId="22" fillId="21" borderId="53" xfId="0" applyFont="1" applyFill="1" applyBorder="1" applyAlignment="1">
      <alignment horizontal="center" vertical="center" wrapText="1"/>
    </xf>
    <xf numFmtId="0" fontId="22" fillId="21" borderId="19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3" fillId="0" borderId="50" xfId="0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left" vertical="center"/>
      <protection locked="0"/>
    </xf>
    <xf numFmtId="0" fontId="23" fillId="0" borderId="55" xfId="0" applyFont="1" applyBorder="1" applyAlignment="1" applyProtection="1">
      <alignment horizontal="left" vertical="center"/>
      <protection locked="0"/>
    </xf>
    <xf numFmtId="0" fontId="24" fillId="16" borderId="26" xfId="0" applyFont="1" applyFill="1" applyBorder="1" applyAlignment="1">
      <alignment horizontal="center" vertical="center"/>
    </xf>
    <xf numFmtId="0" fontId="24" fillId="16" borderId="5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3" fillId="23" borderId="40" xfId="0" applyFont="1" applyFill="1" applyBorder="1" applyAlignment="1">
      <alignment horizontal="center"/>
    </xf>
    <xf numFmtId="0" fontId="3" fillId="23" borderId="46" xfId="0" applyFont="1" applyFill="1" applyBorder="1" applyAlignment="1">
      <alignment horizontal="center"/>
    </xf>
    <xf numFmtId="0" fontId="3" fillId="23" borderId="41" xfId="0" applyFont="1" applyFill="1" applyBorder="1" applyAlignment="1">
      <alignment horizontal="center"/>
    </xf>
    <xf numFmtId="0" fontId="14" fillId="10" borderId="66" xfId="0" applyFont="1" applyFill="1" applyBorder="1" applyAlignment="1">
      <alignment horizontal="center" vertical="center"/>
    </xf>
    <xf numFmtId="0" fontId="14" fillId="10" borderId="67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56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46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 vertical="center" wrapText="1"/>
    </xf>
    <xf numFmtId="0" fontId="19" fillId="14" borderId="44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5" fillId="15" borderId="26" xfId="0" applyFont="1" applyFill="1" applyBorder="1" applyAlignment="1">
      <alignment horizontal="center" vertical="center"/>
    </xf>
    <xf numFmtId="0" fontId="15" fillId="15" borderId="53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/>
    </xf>
    <xf numFmtId="0" fontId="14" fillId="20" borderId="56" xfId="0" applyFont="1" applyFill="1" applyBorder="1" applyAlignment="1">
      <alignment horizontal="center" vertical="center"/>
    </xf>
    <xf numFmtId="0" fontId="14" fillId="20" borderId="57" xfId="0" applyFont="1" applyFill="1" applyBorder="1" applyAlignment="1">
      <alignment horizontal="center" vertical="center"/>
    </xf>
    <xf numFmtId="0" fontId="26" fillId="11" borderId="48" xfId="0" applyFont="1" applyFill="1" applyBorder="1" applyAlignment="1">
      <alignment horizontal="center" vertical="center" wrapText="1"/>
    </xf>
    <xf numFmtId="0" fontId="26" fillId="11" borderId="75" xfId="0" applyFont="1" applyFill="1" applyBorder="1" applyAlignment="1">
      <alignment horizontal="center" vertical="center" wrapText="1"/>
    </xf>
    <xf numFmtId="0" fontId="27" fillId="18" borderId="3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8" fillId="16" borderId="109" xfId="0" applyFont="1" applyFill="1" applyBorder="1" applyAlignment="1">
      <alignment horizontal="center" vertical="center" wrapText="1"/>
    </xf>
    <xf numFmtId="0" fontId="18" fillId="16" borderId="46" xfId="0" applyFont="1" applyFill="1" applyBorder="1" applyAlignment="1">
      <alignment horizontal="center" vertical="center" wrapText="1"/>
    </xf>
    <xf numFmtId="0" fontId="14" fillId="22" borderId="45" xfId="0" applyFont="1" applyFill="1" applyBorder="1" applyAlignment="1">
      <alignment horizontal="center" vertical="center"/>
    </xf>
    <xf numFmtId="0" fontId="14" fillId="22" borderId="42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5" fillId="20" borderId="111" xfId="0" applyFont="1" applyFill="1" applyBorder="1" applyAlignment="1">
      <alignment horizontal="center" vertical="center"/>
    </xf>
    <xf numFmtId="0" fontId="15" fillId="20" borderId="112" xfId="0" applyFont="1" applyFill="1" applyBorder="1" applyAlignment="1">
      <alignment horizontal="center" vertical="center"/>
    </xf>
    <xf numFmtId="0" fontId="15" fillId="20" borderId="113" xfId="0" applyFont="1" applyFill="1" applyBorder="1" applyAlignment="1">
      <alignment horizontal="center" vertical="center"/>
    </xf>
    <xf numFmtId="0" fontId="18" fillId="16" borderId="41" xfId="0" applyFont="1" applyFill="1" applyBorder="1" applyAlignment="1">
      <alignment horizontal="center" vertical="center" wrapText="1"/>
    </xf>
    <xf numFmtId="0" fontId="18" fillId="16" borderId="114" xfId="0" applyFont="1" applyFill="1" applyBorder="1" applyAlignment="1">
      <alignment horizontal="center" vertical="center" wrapText="1"/>
    </xf>
    <xf numFmtId="0" fontId="18" fillId="16" borderId="115" xfId="0" applyFont="1" applyFill="1" applyBorder="1" applyAlignment="1">
      <alignment horizontal="center" vertical="center" wrapText="1"/>
    </xf>
    <xf numFmtId="0" fontId="15" fillId="20" borderId="26" xfId="0" applyFont="1" applyFill="1" applyBorder="1" applyAlignment="1">
      <alignment horizontal="center" vertical="center"/>
    </xf>
    <xf numFmtId="0" fontId="15" fillId="20" borderId="53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28" fillId="17" borderId="67" xfId="0" applyFont="1" applyFill="1" applyBorder="1" applyAlignment="1">
      <alignment horizontal="center" vertical="center" wrapText="1"/>
    </xf>
    <xf numFmtId="0" fontId="28" fillId="17" borderId="97" xfId="0" applyFont="1" applyFill="1" applyBorder="1" applyAlignment="1">
      <alignment horizontal="center" vertical="center" wrapText="1"/>
    </xf>
    <xf numFmtId="0" fontId="28" fillId="17" borderId="56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 wrapText="1"/>
    </xf>
    <xf numFmtId="0" fontId="26" fillId="22" borderId="31" xfId="0" applyFont="1" applyFill="1" applyBorder="1" applyAlignment="1">
      <alignment horizontal="center" vertical="center" wrapText="1"/>
    </xf>
    <xf numFmtId="0" fontId="26" fillId="22" borderId="72" xfId="0" applyFont="1" applyFill="1" applyBorder="1" applyAlignment="1">
      <alignment horizontal="center" vertical="center" wrapText="1"/>
    </xf>
    <xf numFmtId="0" fontId="38" fillId="23" borderId="15" xfId="0" applyFont="1" applyFill="1" applyBorder="1" applyAlignment="1">
      <alignment horizontal="center"/>
    </xf>
    <xf numFmtId="0" fontId="39" fillId="16" borderId="15" xfId="0" applyFont="1" applyFill="1" applyBorder="1"/>
    <xf numFmtId="0" fontId="27" fillId="19" borderId="81" xfId="0" applyFont="1" applyFill="1" applyBorder="1" applyAlignment="1">
      <alignment horizontal="center" vertical="center" wrapText="1"/>
    </xf>
    <xf numFmtId="0" fontId="27" fillId="19" borderId="30" xfId="0" applyFont="1" applyFill="1" applyBorder="1" applyAlignment="1">
      <alignment horizontal="center" vertical="center" wrapText="1"/>
    </xf>
    <xf numFmtId="0" fontId="27" fillId="19" borderId="74" xfId="0" applyFont="1" applyFill="1" applyBorder="1" applyAlignment="1">
      <alignment horizontal="center" vertical="center" wrapText="1"/>
    </xf>
    <xf numFmtId="0" fontId="28" fillId="17" borderId="97" xfId="0" applyFont="1" applyFill="1" applyBorder="1" applyAlignment="1">
      <alignment horizontal="center" vertical="center"/>
    </xf>
    <xf numFmtId="0" fontId="28" fillId="17" borderId="56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 wrapText="1"/>
    </xf>
    <xf numFmtId="0" fontId="27" fillId="17" borderId="74" xfId="0" applyFont="1" applyFill="1" applyBorder="1" applyAlignment="1">
      <alignment horizontal="center" vertical="center" wrapText="1"/>
    </xf>
    <xf numFmtId="0" fontId="32" fillId="10" borderId="70" xfId="0" applyFont="1" applyFill="1" applyBorder="1" applyAlignment="1">
      <alignment horizontal="left"/>
    </xf>
    <xf numFmtId="0" fontId="32" fillId="10" borderId="0" xfId="0" applyFont="1" applyFill="1" applyAlignment="1">
      <alignment horizontal="left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53CA4A"/>
      <color rgb="FF44C43A"/>
      <color rgb="FF99CCFF"/>
      <color rgb="FF07F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2</xdr:col>
      <xdr:colOff>619475</xdr:colOff>
      <xdr:row>3</xdr:row>
      <xdr:rowOff>135360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DB8162DC-27F3-6F97-56AC-83539B718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2135855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1526255</xdr:colOff>
      <xdr:row>2</xdr:row>
      <xdr:rowOff>150600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B9D5F208-950B-45E4-8F58-818B1F1FA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5855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1790701</xdr:colOff>
      <xdr:row>2</xdr:row>
      <xdr:rowOff>173415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CDA705C7-4EA2-4F45-9BFD-9BBD8D15F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90700" cy="573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624840</xdr:colOff>
      <xdr:row>3</xdr:row>
      <xdr:rowOff>24825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3E518172-33BD-425E-ACE3-0032E50F6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573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621869</xdr:colOff>
      <xdr:row>3</xdr:row>
      <xdr:rowOff>31024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CC2237E2-985D-494C-A2A5-BDECE1017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573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622300</xdr:colOff>
      <xdr:row>3</xdr:row>
      <xdr:rowOff>14665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ABA7B8AC-B3CB-4053-9ED0-58BF7F064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5734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216278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F501B7C5-89AB-4678-8641-A2ED69CF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5734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503767</xdr:colOff>
      <xdr:row>3</xdr:row>
      <xdr:rowOff>14665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744A278-4271-49DF-B388-99167DD46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573465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4</xdr:row>
      <xdr:rowOff>152400</xdr:rowOff>
    </xdr:from>
    <xdr:to>
      <xdr:col>10</xdr:col>
      <xdr:colOff>114300</xdr:colOff>
      <xdr:row>6</xdr:row>
      <xdr:rowOff>9525</xdr:rowOff>
    </xdr:to>
    <xdr:sp macro="" textlink="">
      <xdr:nvSpPr>
        <xdr:cNvPr id="2" name="Triangolo isoscele 1">
          <a:extLst>
            <a:ext uri="{FF2B5EF4-FFF2-40B4-BE49-F238E27FC236}">
              <a16:creationId xmlns:a16="http://schemas.microsoft.com/office/drawing/2014/main" id="{6D92CCC1-60E1-4C50-970F-551FFFA96C71}"/>
            </a:ext>
            <a:ext uri="{147F2762-F138-4A5C-976F-8EAC2B608ADB}">
              <a16:predDERef xmlns:a16="http://schemas.microsoft.com/office/drawing/2014/main" pred="{0744A278-4271-49DF-B388-99167DD46FD2}"/>
            </a:ext>
          </a:extLst>
        </xdr:cNvPr>
        <xdr:cNvSpPr/>
      </xdr:nvSpPr>
      <xdr:spPr>
        <a:xfrm rot="10800000">
          <a:off x="5762625" y="914400"/>
          <a:ext cx="228600" cy="238125"/>
        </a:xfrm>
        <a:prstGeom prst="triangl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381000</xdr:colOff>
      <xdr:row>4</xdr:row>
      <xdr:rowOff>142875</xdr:rowOff>
    </xdr:from>
    <xdr:to>
      <xdr:col>14</xdr:col>
      <xdr:colOff>95250</xdr:colOff>
      <xdr:row>6</xdr:row>
      <xdr:rowOff>0</xdr:rowOff>
    </xdr:to>
    <xdr:sp macro="" textlink="">
      <xdr:nvSpPr>
        <xdr:cNvPr id="4" name="Triangolo isoscele 3">
          <a:extLst>
            <a:ext uri="{FF2B5EF4-FFF2-40B4-BE49-F238E27FC236}">
              <a16:creationId xmlns:a16="http://schemas.microsoft.com/office/drawing/2014/main" id="{8F60E012-CD20-4762-8230-E0959B781127}"/>
            </a:ext>
            <a:ext uri="{147F2762-F138-4A5C-976F-8EAC2B608ADB}">
              <a16:predDERef xmlns:a16="http://schemas.microsoft.com/office/drawing/2014/main" pred="{6D92CCC1-60E1-4C50-970F-551FFFA96C71}"/>
            </a:ext>
          </a:extLst>
        </xdr:cNvPr>
        <xdr:cNvSpPr/>
      </xdr:nvSpPr>
      <xdr:spPr>
        <a:xfrm rot="10800000">
          <a:off x="7791450" y="904875"/>
          <a:ext cx="228600" cy="238125"/>
        </a:xfrm>
        <a:prstGeom prst="triangl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it-IT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66675</xdr:colOff>
      <xdr:row>6</xdr:row>
      <xdr:rowOff>47625</xdr:rowOff>
    </xdr:to>
    <xdr:sp macro="" textlink="">
      <xdr:nvSpPr>
        <xdr:cNvPr id="5" name="Triangolo isoscele 4">
          <a:extLst>
            <a:ext uri="{FF2B5EF4-FFF2-40B4-BE49-F238E27FC236}">
              <a16:creationId xmlns:a16="http://schemas.microsoft.com/office/drawing/2014/main" id="{02362E32-EF6E-4C2D-A23C-2E2781A22005}"/>
            </a:ext>
            <a:ext uri="{147F2762-F138-4A5C-976F-8EAC2B608ADB}">
              <a16:predDERef xmlns:a16="http://schemas.microsoft.com/office/drawing/2014/main" pred="{8F60E012-CD20-4762-8230-E0959B781127}"/>
            </a:ext>
          </a:extLst>
        </xdr:cNvPr>
        <xdr:cNvSpPr/>
      </xdr:nvSpPr>
      <xdr:spPr>
        <a:xfrm rot="10800000">
          <a:off x="9410700" y="952500"/>
          <a:ext cx="228600" cy="238125"/>
        </a:xfrm>
        <a:prstGeom prst="triangl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it-IT" sz="1100"/>
        </a:p>
      </xdr:txBody>
    </xdr:sp>
    <xdr:clientData/>
  </xdr:twoCellAnchor>
  <xdr:twoCellAnchor>
    <xdr:from>
      <xdr:col>10</xdr:col>
      <xdr:colOff>428625</xdr:colOff>
      <xdr:row>10</xdr:row>
      <xdr:rowOff>114300</xdr:rowOff>
    </xdr:from>
    <xdr:to>
      <xdr:col>11</xdr:col>
      <xdr:colOff>123825</xdr:colOff>
      <xdr:row>11</xdr:row>
      <xdr:rowOff>161925</xdr:rowOff>
    </xdr:to>
    <xdr:sp macro="" textlink="">
      <xdr:nvSpPr>
        <xdr:cNvPr id="6" name="Triangolo isoscele 5">
          <a:extLst>
            <a:ext uri="{FF2B5EF4-FFF2-40B4-BE49-F238E27FC236}">
              <a16:creationId xmlns:a16="http://schemas.microsoft.com/office/drawing/2014/main" id="{F056BC0C-E75E-4A9E-AD80-CAEF72DAE389}"/>
            </a:ext>
            <a:ext uri="{147F2762-F138-4A5C-976F-8EAC2B608ADB}">
              <a16:predDERef xmlns:a16="http://schemas.microsoft.com/office/drawing/2014/main" pred="{02362E32-EF6E-4C2D-A23C-2E2781A22005}"/>
            </a:ext>
          </a:extLst>
        </xdr:cNvPr>
        <xdr:cNvSpPr/>
      </xdr:nvSpPr>
      <xdr:spPr>
        <a:xfrm rot="10800000">
          <a:off x="6305550" y="2162175"/>
          <a:ext cx="228600" cy="238125"/>
        </a:xfrm>
        <a:prstGeom prst="triangle">
          <a:avLst/>
        </a:prstGeom>
        <a:solidFill>
          <a:srgbClr val="70AD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solidFill>
              <a:srgbClr val="53CA4A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16</xdr:col>
      <xdr:colOff>21167</xdr:colOff>
      <xdr:row>6</xdr:row>
      <xdr:rowOff>2</xdr:rowOff>
    </xdr:from>
    <xdr:to>
      <xdr:col>16</xdr:col>
      <xdr:colOff>31750</xdr:colOff>
      <xdr:row>34</xdr:row>
      <xdr:rowOff>1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EF1A001D-0442-4020-9813-0B48C1A8E6D8}"/>
            </a:ext>
          </a:extLst>
        </xdr:cNvPr>
        <xdr:cNvCxnSpPr/>
      </xdr:nvCxnSpPr>
      <xdr:spPr>
        <a:xfrm>
          <a:off x="8974667" y="1143002"/>
          <a:ext cx="10583" cy="548216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5:H13"/>
  <sheetViews>
    <sheetView showGridLines="0" workbookViewId="0">
      <selection activeCell="D28" sqref="D28"/>
    </sheetView>
  </sheetViews>
  <sheetFormatPr defaultColWidth="8.7109375" defaultRowHeight="15" customHeight="1" x14ac:dyDescent="0.25"/>
  <cols>
    <col min="1" max="1" width="13.42578125" style="98" customWidth="1"/>
    <col min="2" max="2" width="8.7109375" style="98"/>
    <col min="3" max="3" width="13.7109375" style="98" customWidth="1"/>
    <col min="4" max="4" width="22.140625" style="98" customWidth="1"/>
    <col min="5" max="5" width="11.42578125" style="98" customWidth="1"/>
    <col min="6" max="6" width="12.85546875" style="98" customWidth="1"/>
    <col min="7" max="16384" width="8.7109375" style="98"/>
  </cols>
  <sheetData>
    <row r="5" spans="1:8" ht="15" customHeight="1" x14ac:dyDescent="0.25">
      <c r="A5" s="416" t="s">
        <v>0</v>
      </c>
      <c r="B5" s="417"/>
      <c r="C5" s="417"/>
      <c r="D5" s="417"/>
      <c r="E5" s="417"/>
      <c r="F5" s="417"/>
      <c r="G5" s="417"/>
      <c r="H5" s="418"/>
    </row>
    <row r="6" spans="1:8" s="106" customFormat="1" x14ac:dyDescent="0.25">
      <c r="A6" s="410" t="s">
        <v>1</v>
      </c>
      <c r="B6" s="411"/>
      <c r="C6" s="412"/>
      <c r="D6" s="413" t="s">
        <v>2</v>
      </c>
      <c r="E6" s="414"/>
      <c r="F6" s="414"/>
      <c r="G6" s="414"/>
      <c r="H6" s="415"/>
    </row>
    <row r="7" spans="1:8" s="106" customFormat="1" x14ac:dyDescent="0.25">
      <c r="A7" s="410" t="s">
        <v>3</v>
      </c>
      <c r="B7" s="411"/>
      <c r="C7" s="412"/>
      <c r="D7" s="413" t="s">
        <v>4</v>
      </c>
      <c r="E7" s="414"/>
      <c r="F7" s="414"/>
      <c r="G7" s="414"/>
      <c r="H7" s="415"/>
    </row>
    <row r="8" spans="1:8" s="106" customFormat="1" x14ac:dyDescent="0.25">
      <c r="A8" s="410" t="s">
        <v>5</v>
      </c>
      <c r="B8" s="411"/>
      <c r="C8" s="412"/>
      <c r="D8" s="413" t="s">
        <v>6</v>
      </c>
      <c r="E8" s="414"/>
      <c r="F8" s="414"/>
      <c r="G8" s="414"/>
      <c r="H8" s="415"/>
    </row>
    <row r="11" spans="1:8" x14ac:dyDescent="0.25">
      <c r="A11" s="405" t="s">
        <v>7</v>
      </c>
      <c r="B11" s="406"/>
      <c r="C11" s="406"/>
      <c r="D11" s="406"/>
      <c r="E11" s="406"/>
      <c r="F11" s="407"/>
    </row>
    <row r="12" spans="1:8" ht="30" x14ac:dyDescent="0.25">
      <c r="A12" s="99" t="s">
        <v>8</v>
      </c>
      <c r="B12" s="100" t="s">
        <v>9</v>
      </c>
      <c r="C12" s="100" t="s">
        <v>10</v>
      </c>
      <c r="D12" s="107" t="s">
        <v>11</v>
      </c>
      <c r="E12" s="408" t="s">
        <v>12</v>
      </c>
      <c r="F12" s="409"/>
    </row>
    <row r="13" spans="1:8" ht="16.149999999999999" customHeight="1" x14ac:dyDescent="0.25">
      <c r="A13" s="101"/>
      <c r="B13" s="102"/>
      <c r="C13" s="102"/>
      <c r="D13" s="102" t="s">
        <v>13</v>
      </c>
      <c r="E13" s="403" t="s">
        <v>14</v>
      </c>
      <c r="F13" s="404"/>
    </row>
  </sheetData>
  <mergeCells count="10">
    <mergeCell ref="A5:H5"/>
    <mergeCell ref="A6:C6"/>
    <mergeCell ref="D6:H6"/>
    <mergeCell ref="A7:C7"/>
    <mergeCell ref="D7:H7"/>
    <mergeCell ref="E13:F13"/>
    <mergeCell ref="A11:F11"/>
    <mergeCell ref="E12:F12"/>
    <mergeCell ref="A8:C8"/>
    <mergeCell ref="D8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13" sqref="B13"/>
    </sheetView>
  </sheetViews>
  <sheetFormatPr defaultRowHeight="21" customHeight="1" x14ac:dyDescent="0.25"/>
  <cols>
    <col min="1" max="1" width="8.85546875" style="96"/>
    <col min="2" max="2" width="126.42578125" customWidth="1"/>
  </cols>
  <sheetData>
    <row r="4" spans="1:2" ht="21" customHeight="1" thickBot="1" x14ac:dyDescent="0.3">
      <c r="A4" s="242" t="s">
        <v>15</v>
      </c>
      <c r="B4" s="243" t="s">
        <v>16</v>
      </c>
    </row>
    <row r="5" spans="1:2" ht="159" customHeight="1" thickTop="1" x14ac:dyDescent="0.25">
      <c r="A5" s="154" t="s">
        <v>17</v>
      </c>
      <c r="B5" s="346" t="s">
        <v>18</v>
      </c>
    </row>
    <row r="6" spans="1:2" ht="49.9" customHeight="1" x14ac:dyDescent="0.25">
      <c r="A6" s="133" t="s">
        <v>19</v>
      </c>
      <c r="B6" s="386" t="s">
        <v>20</v>
      </c>
    </row>
    <row r="7" spans="1:2" ht="30" x14ac:dyDescent="0.25">
      <c r="A7" s="133" t="s">
        <v>21</v>
      </c>
      <c r="B7" s="367" t="s">
        <v>22</v>
      </c>
    </row>
    <row r="8" spans="1:2" ht="48.6" customHeight="1" x14ac:dyDescent="0.25">
      <c r="A8" s="133" t="s">
        <v>23</v>
      </c>
      <c r="B8" s="386" t="s">
        <v>24</v>
      </c>
    </row>
    <row r="9" spans="1:2" ht="36.6" customHeight="1" x14ac:dyDescent="0.25">
      <c r="A9" s="133" t="s">
        <v>25</v>
      </c>
      <c r="B9" s="386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D979"/>
  <sheetViews>
    <sheetView showGridLines="0" zoomScale="80" zoomScaleNormal="80" workbookViewId="0">
      <pane ySplit="5" topLeftCell="A18" activePane="bottomLeft" state="frozen"/>
      <selection pane="bottomLeft" activeCell="N15" sqref="N15"/>
    </sheetView>
  </sheetViews>
  <sheetFormatPr defaultColWidth="14.42578125" defaultRowHeight="15.75" x14ac:dyDescent="0.25"/>
  <cols>
    <col min="1" max="1" width="74.5703125" style="13" customWidth="1"/>
    <col min="2" max="3" width="8.5703125" style="13" customWidth="1"/>
    <col min="4" max="6" width="10.28515625" style="13" customWidth="1"/>
    <col min="7" max="18" width="8.5703125" style="13" customWidth="1"/>
    <col min="19" max="19" width="9.28515625" style="13" customWidth="1"/>
    <col min="20" max="22" width="14.42578125" style="13"/>
    <col min="23" max="31" width="7.28515625" style="13" customWidth="1"/>
    <col min="32" max="16384" width="14.42578125" style="13"/>
  </cols>
  <sheetData>
    <row r="3" spans="1:30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5">
      <c r="A4" s="16"/>
      <c r="B4" s="17"/>
      <c r="C4" s="17"/>
      <c r="D4" s="17"/>
      <c r="E4" s="17"/>
      <c r="F4" s="17"/>
      <c r="G4" s="15"/>
      <c r="H4" s="1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0" ht="117" customHeight="1" x14ac:dyDescent="0.25">
      <c r="A5" s="200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03" t="s">
        <v>33</v>
      </c>
      <c r="H5" s="365" t="s">
        <v>34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30" x14ac:dyDescent="0.25">
      <c r="A6" s="287" t="s">
        <v>35</v>
      </c>
      <c r="B6" s="248">
        <v>1</v>
      </c>
      <c r="C6" s="249">
        <v>12</v>
      </c>
      <c r="D6" s="250" t="s">
        <v>36</v>
      </c>
      <c r="E6" s="251"/>
      <c r="F6" s="251"/>
      <c r="G6" s="356">
        <f t="shared" ref="G6" si="0">SUM(G7:G11)</f>
        <v>15</v>
      </c>
      <c r="H6" s="351">
        <f t="shared" ref="H6:H36" si="1">SUM(G6)</f>
        <v>15</v>
      </c>
      <c r="N6" s="7"/>
      <c r="O6" s="7"/>
      <c r="P6" s="7"/>
      <c r="Q6" s="7"/>
      <c r="R6" s="7"/>
      <c r="S6" s="7"/>
      <c r="T6" s="7"/>
      <c r="U6" s="7"/>
      <c r="V6" s="7"/>
    </row>
    <row r="7" spans="1:30" ht="19.899999999999999" customHeight="1" x14ac:dyDescent="0.25">
      <c r="A7" s="288" t="s">
        <v>37</v>
      </c>
      <c r="B7" s="252">
        <v>1</v>
      </c>
      <c r="C7" s="253">
        <v>12</v>
      </c>
      <c r="D7" s="254" t="s">
        <v>36</v>
      </c>
      <c r="E7" s="255" t="s">
        <v>38</v>
      </c>
      <c r="F7" s="258" t="s">
        <v>39</v>
      </c>
      <c r="G7" s="360">
        <v>6</v>
      </c>
      <c r="H7" s="352">
        <f t="shared" si="1"/>
        <v>6</v>
      </c>
      <c r="N7" s="7"/>
      <c r="O7" s="7"/>
      <c r="P7" s="7"/>
      <c r="Q7" s="7"/>
      <c r="R7" s="7"/>
      <c r="S7" s="7"/>
      <c r="T7" s="7"/>
      <c r="U7" s="7"/>
      <c r="V7" s="7"/>
    </row>
    <row r="8" spans="1:30" ht="19.899999999999999" customHeight="1" x14ac:dyDescent="0.25">
      <c r="A8" s="289" t="s">
        <v>40</v>
      </c>
      <c r="B8" s="256">
        <v>1</v>
      </c>
      <c r="C8" s="253">
        <v>12</v>
      </c>
      <c r="D8" s="257" t="s">
        <v>36</v>
      </c>
      <c r="E8" s="258" t="s">
        <v>38</v>
      </c>
      <c r="F8" s="258" t="s">
        <v>39</v>
      </c>
      <c r="G8" s="357">
        <v>6</v>
      </c>
      <c r="H8" s="352">
        <f t="shared" si="1"/>
        <v>6</v>
      </c>
      <c r="N8" s="7"/>
      <c r="O8"/>
      <c r="P8"/>
      <c r="Q8"/>
      <c r="R8"/>
      <c r="S8"/>
      <c r="T8"/>
      <c r="U8"/>
      <c r="V8"/>
      <c r="W8"/>
      <c r="X8"/>
      <c r="Y8"/>
    </row>
    <row r="9" spans="1:30" ht="19.899999999999999" customHeight="1" x14ac:dyDescent="0.25">
      <c r="A9" s="290" t="s">
        <v>41</v>
      </c>
      <c r="B9" s="256">
        <v>1</v>
      </c>
      <c r="C9" s="253">
        <v>12</v>
      </c>
      <c r="D9" s="255" t="s">
        <v>36</v>
      </c>
      <c r="E9" s="258" t="s">
        <v>39</v>
      </c>
      <c r="F9" s="258" t="s">
        <v>38</v>
      </c>
      <c r="G9" s="357">
        <v>3</v>
      </c>
      <c r="H9" s="352">
        <f t="shared" si="1"/>
        <v>3</v>
      </c>
      <c r="N9" s="7"/>
    </row>
    <row r="10" spans="1:30" ht="19.899999999999999" customHeight="1" x14ac:dyDescent="0.25">
      <c r="A10" s="289"/>
      <c r="B10" s="256"/>
      <c r="C10" s="259"/>
      <c r="D10" s="258"/>
      <c r="E10" s="258"/>
      <c r="F10" s="258"/>
      <c r="G10" s="357"/>
      <c r="H10" s="352">
        <f t="shared" si="1"/>
        <v>0</v>
      </c>
      <c r="N10" s="7"/>
    </row>
    <row r="11" spans="1:30" ht="19.899999999999999" customHeight="1" x14ac:dyDescent="0.25">
      <c r="A11" s="289"/>
      <c r="B11" s="266"/>
      <c r="C11" s="267"/>
      <c r="D11" s="269"/>
      <c r="E11" s="269"/>
      <c r="F11" s="269"/>
      <c r="G11" s="358"/>
      <c r="H11" s="353">
        <f t="shared" si="1"/>
        <v>0</v>
      </c>
      <c r="N11" s="7"/>
    </row>
    <row r="12" spans="1:30" ht="19.899999999999999" customHeight="1" x14ac:dyDescent="0.25">
      <c r="A12" s="350" t="s">
        <v>42</v>
      </c>
      <c r="B12" s="347">
        <v>1</v>
      </c>
      <c r="C12" s="348">
        <v>9</v>
      </c>
      <c r="D12" s="264" t="s">
        <v>43</v>
      </c>
      <c r="E12" s="349"/>
      <c r="F12" s="349"/>
      <c r="G12" s="359">
        <f t="shared" ref="G12" si="2">SUM(G13:G17)</f>
        <v>1</v>
      </c>
      <c r="H12" s="354">
        <f t="shared" si="1"/>
        <v>1</v>
      </c>
      <c r="N12" s="7"/>
    </row>
    <row r="13" spans="1:30" ht="19.899999999999999" customHeight="1" x14ac:dyDescent="0.25">
      <c r="A13" s="291" t="s">
        <v>44</v>
      </c>
      <c r="B13" s="252">
        <v>1</v>
      </c>
      <c r="C13" s="253">
        <v>12</v>
      </c>
      <c r="D13" s="255" t="s">
        <v>43</v>
      </c>
      <c r="E13" s="255"/>
      <c r="F13" s="255"/>
      <c r="G13" s="360">
        <v>1</v>
      </c>
      <c r="H13" s="352">
        <f t="shared" si="1"/>
        <v>1</v>
      </c>
      <c r="N13" s="7"/>
    </row>
    <row r="14" spans="1:30" ht="19.899999999999999" customHeight="1" x14ac:dyDescent="0.25">
      <c r="A14" s="292"/>
      <c r="B14" s="256"/>
      <c r="C14" s="259"/>
      <c r="D14" s="258"/>
      <c r="E14" s="258"/>
      <c r="F14" s="258"/>
      <c r="G14" s="357"/>
      <c r="H14" s="352">
        <f t="shared" si="1"/>
        <v>0</v>
      </c>
      <c r="N14" s="7"/>
    </row>
    <row r="15" spans="1:30" ht="19.899999999999999" customHeight="1" x14ac:dyDescent="0.25">
      <c r="A15" s="292"/>
      <c r="B15" s="256"/>
      <c r="C15" s="259"/>
      <c r="D15" s="258"/>
      <c r="E15" s="258"/>
      <c r="F15" s="258"/>
      <c r="G15" s="357"/>
      <c r="H15" s="352">
        <f t="shared" si="1"/>
        <v>0</v>
      </c>
      <c r="N15" s="7"/>
    </row>
    <row r="16" spans="1:30" ht="19.899999999999999" customHeight="1" x14ac:dyDescent="0.25">
      <c r="A16" s="292"/>
      <c r="B16" s="256"/>
      <c r="C16" s="259"/>
      <c r="D16" s="258"/>
      <c r="E16" s="258"/>
      <c r="F16" s="258"/>
      <c r="G16" s="357"/>
      <c r="H16" s="352">
        <f t="shared" si="1"/>
        <v>0</v>
      </c>
      <c r="N16" s="7"/>
    </row>
    <row r="17" spans="1:24" ht="19.899999999999999" customHeight="1" x14ac:dyDescent="0.25">
      <c r="A17" s="292"/>
      <c r="B17" s="256"/>
      <c r="C17" s="259"/>
      <c r="D17" s="263"/>
      <c r="E17" s="258"/>
      <c r="F17" s="258"/>
      <c r="G17" s="357"/>
      <c r="H17" s="352">
        <f t="shared" si="1"/>
        <v>0</v>
      </c>
      <c r="N17" s="7"/>
    </row>
    <row r="18" spans="1:24" ht="19.899999999999999" customHeight="1" x14ac:dyDescent="0.25">
      <c r="A18" s="293" t="s">
        <v>45</v>
      </c>
      <c r="B18" s="260">
        <v>6</v>
      </c>
      <c r="C18" s="261">
        <v>10</v>
      </c>
      <c r="D18" s="264" t="s">
        <v>43</v>
      </c>
      <c r="E18" s="262"/>
      <c r="F18" s="262"/>
      <c r="G18" s="361">
        <f t="shared" ref="G18" si="3">SUM(G19:G23)</f>
        <v>12</v>
      </c>
      <c r="H18" s="352">
        <f t="shared" si="1"/>
        <v>12</v>
      </c>
      <c r="N18" s="7"/>
    </row>
    <row r="19" spans="1:24" ht="19.899999999999999" customHeight="1" x14ac:dyDescent="0.25">
      <c r="A19" s="294" t="s">
        <v>46</v>
      </c>
      <c r="B19" s="252">
        <v>6</v>
      </c>
      <c r="C19" s="253">
        <v>10</v>
      </c>
      <c r="D19" s="265" t="s">
        <v>43</v>
      </c>
      <c r="E19" s="255"/>
      <c r="F19" s="255"/>
      <c r="G19" s="360">
        <v>12</v>
      </c>
      <c r="H19" s="352">
        <f t="shared" si="1"/>
        <v>12</v>
      </c>
      <c r="N19" s="7"/>
    </row>
    <row r="20" spans="1:24" ht="19.899999999999999" customHeight="1" x14ac:dyDescent="0.25">
      <c r="A20" s="290"/>
      <c r="B20" s="256"/>
      <c r="C20" s="259"/>
      <c r="D20" s="263"/>
      <c r="E20" s="258"/>
      <c r="F20" s="258"/>
      <c r="G20" s="357"/>
      <c r="H20" s="352">
        <f t="shared" si="1"/>
        <v>0</v>
      </c>
      <c r="N20" s="7"/>
    </row>
    <row r="21" spans="1:24" ht="19.899999999999999" customHeight="1" x14ac:dyDescent="0.25">
      <c r="A21" s="290"/>
      <c r="B21" s="256"/>
      <c r="C21" s="259"/>
      <c r="D21" s="263"/>
      <c r="E21" s="258"/>
      <c r="F21" s="258"/>
      <c r="G21" s="357"/>
      <c r="H21" s="352">
        <f t="shared" si="1"/>
        <v>0</v>
      </c>
      <c r="N21" s="7"/>
    </row>
    <row r="22" spans="1:24" ht="19.899999999999999" customHeight="1" x14ac:dyDescent="0.25">
      <c r="A22" s="290"/>
      <c r="B22" s="256"/>
      <c r="C22" s="259"/>
      <c r="D22" s="263"/>
      <c r="E22" s="258"/>
      <c r="F22" s="258"/>
      <c r="G22" s="357"/>
      <c r="H22" s="352">
        <f t="shared" si="1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9.899999999999999" customHeight="1" x14ac:dyDescent="0.25">
      <c r="A23" s="295"/>
      <c r="B23" s="266"/>
      <c r="C23" s="267"/>
      <c r="D23" s="268"/>
      <c r="E23" s="269"/>
      <c r="F23" s="269"/>
      <c r="G23" s="358"/>
      <c r="H23" s="352">
        <f t="shared" si="1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9.899999999999999" customHeight="1" x14ac:dyDescent="0.25">
      <c r="A24" s="296" t="s">
        <v>47</v>
      </c>
      <c r="B24" s="270">
        <v>2</v>
      </c>
      <c r="C24" s="271">
        <v>12</v>
      </c>
      <c r="D24" s="272" t="s">
        <v>36</v>
      </c>
      <c r="E24" s="273"/>
      <c r="F24" s="273"/>
      <c r="G24" s="362">
        <f t="shared" ref="G24" si="4">SUM(G25:G29)</f>
        <v>10</v>
      </c>
      <c r="H24" s="352">
        <f t="shared" si="1"/>
        <v>10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9.899999999999999" customHeight="1" x14ac:dyDescent="0.25">
      <c r="A25" s="294" t="s">
        <v>48</v>
      </c>
      <c r="B25" s="252">
        <v>2</v>
      </c>
      <c r="C25" s="253">
        <v>12</v>
      </c>
      <c r="D25" s="265" t="s">
        <v>36</v>
      </c>
      <c r="E25" s="255"/>
      <c r="F25" s="255"/>
      <c r="G25" s="360">
        <v>10</v>
      </c>
      <c r="H25" s="352">
        <f t="shared" si="1"/>
        <v>10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9.899999999999999" customHeight="1" x14ac:dyDescent="0.25">
      <c r="A26" s="290"/>
      <c r="B26" s="256"/>
      <c r="C26" s="259"/>
      <c r="D26" s="263"/>
      <c r="E26" s="258"/>
      <c r="F26" s="258"/>
      <c r="G26" s="357"/>
      <c r="H26" s="352">
        <f t="shared" si="1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9.899999999999999" customHeight="1" x14ac:dyDescent="0.25">
      <c r="A27" s="290"/>
      <c r="B27" s="274"/>
      <c r="C27" s="275"/>
      <c r="D27" s="276"/>
      <c r="E27" s="277"/>
      <c r="F27" s="277"/>
      <c r="G27" s="357"/>
      <c r="H27" s="352">
        <f t="shared" si="1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9.899999999999999" customHeight="1" x14ac:dyDescent="0.25">
      <c r="A28" s="290"/>
      <c r="B28" s="256"/>
      <c r="C28" s="259"/>
      <c r="D28" s="278"/>
      <c r="E28" s="279"/>
      <c r="F28" s="279"/>
      <c r="G28" s="357"/>
      <c r="H28" s="352">
        <f t="shared" si="1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9.899999999999999" customHeight="1" x14ac:dyDescent="0.25">
      <c r="A29" s="290"/>
      <c r="B29" s="256"/>
      <c r="C29" s="259"/>
      <c r="D29" s="263"/>
      <c r="E29" s="258"/>
      <c r="F29" s="258"/>
      <c r="G29" s="357"/>
      <c r="H29" s="352">
        <f t="shared" si="1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9.899999999999999" customHeight="1" x14ac:dyDescent="0.25">
      <c r="A30" s="293" t="s">
        <v>49</v>
      </c>
      <c r="B30" s="260"/>
      <c r="C30" s="261"/>
      <c r="D30" s="264"/>
      <c r="E30" s="262"/>
      <c r="F30" s="262"/>
      <c r="G30" s="361">
        <f t="shared" ref="G30" si="5">SUM(G31:G35)</f>
        <v>0</v>
      </c>
      <c r="H30" s="352">
        <f t="shared" si="1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9.899999999999999" customHeight="1" x14ac:dyDescent="0.25">
      <c r="A31" s="294" t="s">
        <v>50</v>
      </c>
      <c r="B31" s="252"/>
      <c r="C31" s="253"/>
      <c r="D31" s="280"/>
      <c r="E31" s="255"/>
      <c r="F31" s="255"/>
      <c r="G31" s="360"/>
      <c r="H31" s="352">
        <f t="shared" si="1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9.899999999999999" customHeight="1" x14ac:dyDescent="0.25">
      <c r="A32" s="290"/>
      <c r="B32" s="256"/>
      <c r="C32" s="259"/>
      <c r="D32" s="263"/>
      <c r="E32" s="258"/>
      <c r="F32" s="258"/>
      <c r="G32" s="357"/>
      <c r="H32" s="352">
        <f t="shared" si="1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30" ht="19.899999999999999" customHeight="1" x14ac:dyDescent="0.25">
      <c r="A33" s="290"/>
      <c r="B33" s="256"/>
      <c r="C33" s="259"/>
      <c r="D33" s="278"/>
      <c r="E33" s="279"/>
      <c r="F33" s="279"/>
      <c r="G33" s="357"/>
      <c r="H33" s="352">
        <f t="shared" si="1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30" ht="19.899999999999999" customHeight="1" x14ac:dyDescent="0.25">
      <c r="A34" s="290"/>
      <c r="B34" s="256"/>
      <c r="C34" s="259"/>
      <c r="D34" s="263"/>
      <c r="E34" s="258"/>
      <c r="F34" s="258"/>
      <c r="G34" s="357"/>
      <c r="H34" s="352">
        <f t="shared" si="1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30" ht="19.899999999999999" customHeight="1" x14ac:dyDescent="0.25">
      <c r="A35" s="290"/>
      <c r="B35" s="266"/>
      <c r="C35" s="267"/>
      <c r="D35" s="268"/>
      <c r="E35" s="269"/>
      <c r="F35" s="269"/>
      <c r="G35" s="363"/>
      <c r="H35" s="352">
        <f t="shared" si="1"/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30" ht="19.899999999999999" customHeight="1" x14ac:dyDescent="0.25">
      <c r="A36" s="8" t="s">
        <v>51</v>
      </c>
      <c r="B36" s="281"/>
      <c r="C36" s="282"/>
      <c r="D36" s="283"/>
      <c r="E36" s="284"/>
      <c r="F36" s="284"/>
      <c r="G36" s="364">
        <f>SUM(G6,G12,G18,G24,G30)</f>
        <v>38</v>
      </c>
      <c r="H36" s="355">
        <f t="shared" si="1"/>
        <v>38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30" ht="19.899999999999999" customHeight="1" x14ac:dyDescent="0.25">
      <c r="A37" s="3"/>
      <c r="B37" s="4"/>
      <c r="C37" s="4"/>
      <c r="D37" s="4"/>
      <c r="E37" s="4"/>
      <c r="F37" s="4"/>
      <c r="G37" s="4"/>
      <c r="H37" s="4"/>
      <c r="N37" s="4"/>
      <c r="O37" s="4"/>
      <c r="P37" s="4"/>
      <c r="Q37" s="4"/>
      <c r="R37" s="4"/>
      <c r="S37" s="10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9.899999999999999" customHeight="1" x14ac:dyDescent="0.25">
      <c r="A38" s="3"/>
      <c r="B38" s="4"/>
      <c r="E38" s="419" t="s">
        <v>52</v>
      </c>
      <c r="F38" s="193" t="s">
        <v>36</v>
      </c>
      <c r="G38" s="285">
        <v>15</v>
      </c>
      <c r="H38" s="197">
        <f>SUM(G38)</f>
        <v>15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30" ht="19.899999999999999" customHeight="1" x14ac:dyDescent="0.25">
      <c r="A39" s="3"/>
      <c r="B39" s="4"/>
      <c r="E39" s="419"/>
      <c r="F39" s="194" t="s">
        <v>43</v>
      </c>
      <c r="G39" s="286">
        <v>23</v>
      </c>
      <c r="H39" s="197">
        <f t="shared" ref="H39:H40" si="6">SUM(G39)</f>
        <v>23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30" x14ac:dyDescent="0.25">
      <c r="A40" s="3"/>
      <c r="B40" s="4"/>
      <c r="E40" s="419"/>
      <c r="F40" s="195" t="s">
        <v>53</v>
      </c>
      <c r="G40" s="196">
        <f>G38+G39</f>
        <v>38</v>
      </c>
      <c r="H40" s="197">
        <f t="shared" si="6"/>
        <v>38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30" ht="19.899999999999999" customHeigh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0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9.899999999999999" customHeight="1" thickTop="1" thickBot="1" x14ac:dyDescent="0.3">
      <c r="A42" s="3"/>
      <c r="B42" s="3"/>
      <c r="E42" s="420" t="s">
        <v>54</v>
      </c>
      <c r="F42" s="421"/>
      <c r="G42" s="421"/>
      <c r="H42" s="421"/>
      <c r="I42" s="421"/>
      <c r="J42" s="421"/>
      <c r="K42" s="421"/>
      <c r="L42" s="422"/>
      <c r="M42" s="4"/>
      <c r="N42" s="1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0" ht="19.899999999999999" customHeight="1" thickTop="1" x14ac:dyDescent="0.25">
      <c r="A43" s="3"/>
      <c r="B43" s="3"/>
      <c r="C43" s="4"/>
      <c r="E43" s="22"/>
      <c r="F43" s="198"/>
      <c r="G43" s="22" t="s">
        <v>55</v>
      </c>
      <c r="H43" s="22" t="s">
        <v>56</v>
      </c>
      <c r="I43" s="22" t="s">
        <v>57</v>
      </c>
      <c r="J43" s="22" t="s">
        <v>58</v>
      </c>
      <c r="K43" s="22" t="s">
        <v>59</v>
      </c>
      <c r="L43" s="23" t="s">
        <v>60</v>
      </c>
      <c r="M43" s="4"/>
      <c r="N43" s="10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30" ht="19.899999999999999" customHeight="1" x14ac:dyDescent="0.25">
      <c r="A44" s="3"/>
      <c r="B44" s="3"/>
      <c r="C44" s="4"/>
      <c r="E44" s="2">
        <v>1</v>
      </c>
      <c r="F44" s="1" t="s">
        <v>61</v>
      </c>
      <c r="G44" s="244">
        <f>'1. MM per WP'!G6</f>
        <v>15</v>
      </c>
      <c r="H44" s="245">
        <f>G12</f>
        <v>1</v>
      </c>
      <c r="I44" s="244">
        <f>G18</f>
        <v>12</v>
      </c>
      <c r="J44" s="245">
        <f>G24</f>
        <v>10</v>
      </c>
      <c r="K44" s="245">
        <f>G30</f>
        <v>0</v>
      </c>
      <c r="L44" s="199">
        <f t="shared" ref="L44" si="7">SUM(G44:K44)</f>
        <v>38</v>
      </c>
      <c r="M44" s="4"/>
      <c r="N44" s="10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30" ht="19.899999999999999" customHeight="1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0" ht="19.899999999999999" customHeight="1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0" ht="19.899999999999999" customHeight="1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0" ht="19.899999999999999" customHeight="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30" ht="19.899999999999999" customHeight="1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30" ht="19.899999999999999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30" ht="19.899999999999999" customHeight="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0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30" ht="19.899999999999999" customHeight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0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30" ht="19.899999999999999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0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9.899999999999999" customHeight="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0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9.899999999999999" customHeight="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0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9.899999999999999" customHeight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0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9.899999999999999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0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9.899999999999999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0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9.899999999999999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0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9.899999999999999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0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9.899999999999999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9.899999999999999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9.899999999999999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9.899999999999999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9.899999999999999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9.899999999999999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9.899999999999999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0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9.899999999999999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0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9.899999999999999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9.899999999999999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0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9.899999999999999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0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9.899999999999999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0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9.899999999999999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0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9.899999999999999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9.899999999999999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0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9.899999999999999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0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9.899999999999999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0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9.899999999999999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0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9.899999999999999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0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9.899999999999999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0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9.899999999999999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0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9.899999999999999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0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9.899999999999999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0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9.899999999999999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0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9.899999999999999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0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9.899999999999999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0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9.899999999999999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0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9.899999999999999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0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9.899999999999999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0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9.899999999999999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0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9.899999999999999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0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9.899999999999999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0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9.899999999999999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0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9.899999999999999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0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9.899999999999999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0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9.899999999999999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0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9.899999999999999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0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9.899999999999999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0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9.899999999999999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0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9.899999999999999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9.899999999999999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9.899999999999999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9.899999999999999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9.899999999999999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9.899999999999999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9.899999999999999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3"/>
      <c r="B192" s="4"/>
      <c r="C192" s="4"/>
      <c r="D192" s="4"/>
      <c r="E192" s="4"/>
      <c r="F192" s="4"/>
      <c r="G192" s="11"/>
      <c r="H192" s="11"/>
      <c r="I192" s="11"/>
      <c r="J192" s="11"/>
      <c r="K192" s="11"/>
      <c r="L192" s="11"/>
      <c r="M192" s="4"/>
      <c r="N192" s="4"/>
      <c r="O192" s="4"/>
      <c r="P192" s="4"/>
      <c r="Q192" s="4"/>
      <c r="R192" s="4"/>
      <c r="S192" s="10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3"/>
      <c r="B193" s="4"/>
      <c r="C193" s="4"/>
      <c r="D193" s="4"/>
      <c r="E193" s="4"/>
      <c r="F193" s="4"/>
      <c r="G193" s="5"/>
      <c r="H193" s="5"/>
      <c r="I193" s="5"/>
      <c r="J193" s="5"/>
      <c r="K193" s="5"/>
      <c r="L193" s="5"/>
      <c r="M193" s="4"/>
      <c r="N193" s="4"/>
      <c r="O193" s="4"/>
      <c r="P193" s="4"/>
      <c r="Q193" s="4"/>
      <c r="R193" s="4"/>
      <c r="S193" s="10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3"/>
      <c r="B194" s="4"/>
      <c r="C194" s="4"/>
      <c r="D194" s="4"/>
      <c r="E194" s="4"/>
      <c r="F194" s="4"/>
      <c r="G194" s="5"/>
      <c r="H194" s="5"/>
      <c r="I194" s="5"/>
      <c r="J194" s="5"/>
      <c r="K194" s="5"/>
      <c r="L194" s="5"/>
      <c r="M194" s="4"/>
      <c r="N194" s="4"/>
      <c r="O194" s="4"/>
      <c r="P194" s="4"/>
      <c r="Q194" s="4"/>
      <c r="R194" s="4"/>
      <c r="S194" s="10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3"/>
      <c r="B195" s="4"/>
      <c r="C195" s="4"/>
      <c r="D195" s="4"/>
      <c r="E195" s="4"/>
      <c r="F195" s="4"/>
      <c r="G195" s="5"/>
      <c r="H195" s="5"/>
      <c r="I195" s="5"/>
      <c r="J195" s="5"/>
      <c r="K195" s="5"/>
      <c r="L195" s="5"/>
      <c r="M195" s="4"/>
      <c r="N195" s="4"/>
      <c r="O195" s="4"/>
      <c r="P195" s="4"/>
      <c r="Q195" s="4"/>
      <c r="R195" s="4"/>
      <c r="S195" s="10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3"/>
      <c r="B196" s="4"/>
      <c r="C196" s="4"/>
      <c r="D196" s="4"/>
      <c r="E196" s="4"/>
      <c r="F196" s="4"/>
      <c r="G196" s="5"/>
      <c r="H196" s="5"/>
      <c r="I196" s="5"/>
      <c r="J196" s="5"/>
      <c r="K196" s="5"/>
      <c r="L196" s="5"/>
      <c r="M196" s="4"/>
      <c r="N196" s="4"/>
      <c r="O196" s="4"/>
      <c r="P196" s="4"/>
      <c r="Q196" s="4"/>
      <c r="R196" s="4"/>
      <c r="S196" s="10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3"/>
      <c r="B197" s="4"/>
      <c r="C197" s="4"/>
      <c r="D197" s="4"/>
      <c r="E197" s="4"/>
      <c r="F197" s="4"/>
      <c r="G197" s="5"/>
      <c r="H197" s="5"/>
      <c r="I197" s="5"/>
      <c r="J197" s="5"/>
      <c r="K197" s="5"/>
      <c r="L197" s="5"/>
      <c r="M197" s="4"/>
      <c r="N197" s="4"/>
      <c r="O197" s="4"/>
      <c r="P197" s="4"/>
      <c r="Q197" s="4"/>
      <c r="R197" s="4"/>
      <c r="S197" s="10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3"/>
      <c r="B198" s="4"/>
      <c r="C198" s="4"/>
      <c r="D198" s="4"/>
      <c r="E198" s="4"/>
      <c r="F198" s="4"/>
      <c r="G198" s="5"/>
      <c r="H198" s="5"/>
      <c r="I198" s="5"/>
      <c r="J198" s="5"/>
      <c r="K198" s="5"/>
      <c r="L198" s="5"/>
      <c r="M198" s="11"/>
      <c r="N198" s="11"/>
      <c r="O198" s="11"/>
      <c r="P198" s="11"/>
      <c r="Q198" s="11"/>
      <c r="R198" s="11"/>
      <c r="S198" s="12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3"/>
      <c r="B199" s="4"/>
      <c r="C199" s="4"/>
      <c r="D199" s="4"/>
      <c r="E199" s="4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3"/>
      <c r="B200" s="4"/>
      <c r="C200" s="4"/>
      <c r="D200" s="4"/>
      <c r="E200" s="4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3"/>
      <c r="B201" s="4"/>
      <c r="C201" s="4"/>
      <c r="D201" s="4"/>
      <c r="E201" s="4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3"/>
      <c r="B202" s="4"/>
      <c r="C202" s="4"/>
      <c r="D202" s="4"/>
      <c r="E202" s="4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3"/>
      <c r="B203" s="4"/>
      <c r="C203" s="4"/>
      <c r="D203" s="4"/>
      <c r="E203" s="4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3"/>
      <c r="B204" s="4"/>
      <c r="C204" s="4"/>
      <c r="D204" s="4"/>
      <c r="E204" s="4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5">
      <c r="A205" s="3"/>
      <c r="B205" s="4"/>
      <c r="C205" s="4"/>
      <c r="D205" s="4"/>
      <c r="E205" s="4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3"/>
      <c r="B206" s="4"/>
      <c r="C206" s="4"/>
      <c r="D206" s="4"/>
      <c r="E206" s="4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3"/>
      <c r="B207" s="4"/>
      <c r="C207" s="4"/>
      <c r="D207" s="4"/>
      <c r="E207" s="4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3"/>
      <c r="B208" s="4"/>
      <c r="C208" s="4"/>
      <c r="D208" s="4"/>
      <c r="E208" s="4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3"/>
      <c r="B209" s="4"/>
      <c r="C209" s="4"/>
      <c r="D209" s="4"/>
      <c r="E209" s="4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3"/>
      <c r="B210" s="4"/>
      <c r="C210" s="4"/>
      <c r="D210" s="4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6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3"/>
      <c r="B211" s="4"/>
      <c r="C211" s="4"/>
      <c r="D211" s="4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6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3"/>
      <c r="B212" s="4"/>
      <c r="C212" s="4"/>
      <c r="D212" s="4"/>
      <c r="E212" s="4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3"/>
      <c r="B213" s="4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6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3"/>
      <c r="B214" s="4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6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3"/>
      <c r="B215" s="4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6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3"/>
      <c r="B216" s="4"/>
      <c r="C216" s="4"/>
      <c r="D216" s="4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6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3"/>
      <c r="B217" s="4"/>
      <c r="C217" s="4"/>
      <c r="D217" s="4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6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3"/>
      <c r="B218" s="4"/>
      <c r="C218" s="4"/>
      <c r="D218" s="4"/>
      <c r="E218" s="4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6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3"/>
      <c r="B219" s="4"/>
      <c r="C219" s="4"/>
      <c r="D219" s="4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6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3"/>
      <c r="B220" s="4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6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3"/>
      <c r="B221" s="4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6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3"/>
      <c r="B222" s="4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6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3"/>
      <c r="B223" s="4"/>
      <c r="C223" s="4"/>
      <c r="D223" s="4"/>
      <c r="E223" s="4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6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3"/>
      <c r="B224" s="4"/>
      <c r="C224" s="4"/>
      <c r="D224" s="4"/>
      <c r="E224" s="4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6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3"/>
      <c r="B225" s="4"/>
      <c r="C225" s="4"/>
      <c r="D225" s="4"/>
      <c r="E225" s="4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6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3"/>
      <c r="B226" s="4"/>
      <c r="C226" s="4"/>
      <c r="D226" s="4"/>
      <c r="E226" s="4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6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3"/>
      <c r="B227" s="4"/>
      <c r="C227" s="4"/>
      <c r="D227" s="4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6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3"/>
      <c r="B228" s="4"/>
      <c r="C228" s="4"/>
      <c r="D228" s="4"/>
      <c r="E228" s="4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6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3"/>
      <c r="B229" s="4"/>
      <c r="C229" s="4"/>
      <c r="D229" s="4"/>
      <c r="E229" s="4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6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3"/>
      <c r="B230" s="4"/>
      <c r="C230" s="4"/>
      <c r="D230" s="4"/>
      <c r="E230" s="4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6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3"/>
      <c r="B231" s="4"/>
      <c r="C231" s="4"/>
      <c r="D231" s="4"/>
      <c r="E231" s="4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6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3"/>
      <c r="B232" s="4"/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3"/>
      <c r="B233" s="4"/>
      <c r="C233" s="4"/>
      <c r="D233" s="4"/>
      <c r="E233" s="4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6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3"/>
      <c r="B234" s="4"/>
      <c r="C234" s="4"/>
      <c r="D234" s="4"/>
      <c r="E234" s="4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6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3"/>
      <c r="B235" s="4"/>
      <c r="C235" s="4"/>
      <c r="D235" s="4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3"/>
      <c r="B236" s="4"/>
      <c r="C236" s="4"/>
      <c r="D236" s="4"/>
      <c r="E236" s="4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6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3"/>
      <c r="B237" s="4"/>
      <c r="C237" s="4"/>
      <c r="D237" s="4"/>
      <c r="E237" s="4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6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3"/>
      <c r="B238" s="4"/>
      <c r="C238" s="4"/>
      <c r="D238" s="4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6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3"/>
      <c r="B239" s="4"/>
      <c r="C239" s="4"/>
      <c r="D239" s="4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6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3"/>
      <c r="B240" s="4"/>
      <c r="C240" s="4"/>
      <c r="D240" s="4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6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3"/>
      <c r="B241" s="4"/>
      <c r="C241" s="4"/>
      <c r="D241" s="4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6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3"/>
      <c r="B242" s="4"/>
      <c r="C242" s="4"/>
      <c r="D242" s="4"/>
      <c r="E242" s="4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6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3"/>
      <c r="B243" s="4"/>
      <c r="C243" s="4"/>
      <c r="D243" s="4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6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3"/>
      <c r="B244" s="4"/>
      <c r="C244" s="4"/>
      <c r="D244" s="4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6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3"/>
      <c r="B245" s="4"/>
      <c r="C245" s="4"/>
      <c r="D245" s="4"/>
      <c r="E245" s="4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6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3"/>
      <c r="B246" s="4"/>
      <c r="C246" s="4"/>
      <c r="D246" s="4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3"/>
      <c r="B247" s="4"/>
      <c r="C247" s="4"/>
      <c r="D247" s="4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6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3"/>
      <c r="B248" s="4"/>
      <c r="C248" s="4"/>
      <c r="D248" s="4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3"/>
      <c r="B249" s="4"/>
      <c r="C249" s="4"/>
      <c r="D249" s="4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3"/>
      <c r="B250" s="4"/>
      <c r="C250" s="4"/>
      <c r="D250" s="4"/>
      <c r="E250" s="4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6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5">
      <c r="A251" s="3"/>
      <c r="B251" s="4"/>
      <c r="C251" s="4"/>
      <c r="D251" s="4"/>
      <c r="E251" s="4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6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5">
      <c r="A252" s="3"/>
      <c r="B252" s="4"/>
      <c r="C252" s="4"/>
      <c r="D252" s="4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3"/>
      <c r="B253" s="4"/>
      <c r="C253" s="4"/>
      <c r="D253" s="4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6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3"/>
      <c r="B254" s="4"/>
      <c r="C254" s="4"/>
      <c r="D254" s="4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6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3"/>
      <c r="B255" s="4"/>
      <c r="C255" s="4"/>
      <c r="D255" s="4"/>
      <c r="E255" s="4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6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3"/>
      <c r="B256" s="4"/>
      <c r="C256" s="4"/>
      <c r="D256" s="4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6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3"/>
      <c r="B257" s="4"/>
      <c r="C257" s="4"/>
      <c r="D257" s="4"/>
      <c r="E257" s="4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6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3"/>
      <c r="B258" s="4"/>
      <c r="C258" s="4"/>
      <c r="D258" s="4"/>
      <c r="E258" s="4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6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3"/>
      <c r="B259" s="4"/>
      <c r="C259" s="4"/>
      <c r="D259" s="4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6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3"/>
      <c r="B260" s="4"/>
      <c r="C260" s="4"/>
      <c r="D260" s="4"/>
      <c r="E260" s="4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6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3"/>
      <c r="B261" s="4"/>
      <c r="C261" s="4"/>
      <c r="D261" s="4"/>
      <c r="E261" s="4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6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3"/>
      <c r="B262" s="4"/>
      <c r="C262" s="4"/>
      <c r="D262" s="4"/>
      <c r="E262" s="4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6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3"/>
      <c r="B263" s="4"/>
      <c r="C263" s="4"/>
      <c r="D263" s="4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6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3"/>
      <c r="B264" s="4"/>
      <c r="C264" s="4"/>
      <c r="D264" s="4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6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3"/>
      <c r="B265" s="4"/>
      <c r="C265" s="4"/>
      <c r="D265" s="4"/>
      <c r="E265" s="4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6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3"/>
      <c r="B266" s="4"/>
      <c r="C266" s="4"/>
      <c r="D266" s="4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6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3"/>
      <c r="B267" s="4"/>
      <c r="C267" s="4"/>
      <c r="D267" s="4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6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3"/>
      <c r="B268" s="4"/>
      <c r="C268" s="4"/>
      <c r="D268" s="4"/>
      <c r="E268" s="4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6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x14ac:dyDescent="0.25">
      <c r="A269" s="3"/>
      <c r="B269" s="4"/>
      <c r="C269" s="4"/>
      <c r="D269" s="4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6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x14ac:dyDescent="0.25">
      <c r="A270" s="3"/>
      <c r="B270" s="4"/>
      <c r="C270" s="4"/>
      <c r="D270" s="4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6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5">
      <c r="A271" s="3"/>
      <c r="B271" s="4"/>
      <c r="C271" s="4"/>
      <c r="D271" s="4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6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3"/>
      <c r="B272" s="4"/>
      <c r="C272" s="4"/>
      <c r="D272" s="4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6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3"/>
      <c r="B273" s="4"/>
      <c r="C273" s="4"/>
      <c r="D273" s="4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6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3"/>
      <c r="B274" s="4"/>
      <c r="C274" s="4"/>
      <c r="D274" s="4"/>
      <c r="E274" s="4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6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3"/>
      <c r="B275" s="4"/>
      <c r="C275" s="4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6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3"/>
      <c r="B276" s="4"/>
      <c r="C276" s="4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6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3"/>
      <c r="B277" s="4"/>
      <c r="C277" s="4"/>
      <c r="D277" s="4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6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3"/>
      <c r="B278" s="4"/>
      <c r="C278" s="4"/>
      <c r="D278" s="4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6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3"/>
      <c r="B279" s="4"/>
      <c r="C279" s="4"/>
      <c r="D279" s="4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6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3"/>
      <c r="B280" s="4"/>
      <c r="C280" s="4"/>
      <c r="D280" s="4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6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3"/>
      <c r="B281" s="4"/>
      <c r="C281" s="4"/>
      <c r="D281" s="4"/>
      <c r="E281" s="4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6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3"/>
      <c r="B282" s="4"/>
      <c r="C282" s="4"/>
      <c r="D282" s="4"/>
      <c r="E282" s="4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6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3"/>
      <c r="B283" s="4"/>
      <c r="C283" s="4"/>
      <c r="D283" s="4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6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3"/>
      <c r="B284" s="4"/>
      <c r="C284" s="4"/>
      <c r="D284" s="4"/>
      <c r="E284" s="4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6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3"/>
      <c r="B285" s="4"/>
      <c r="C285" s="4"/>
      <c r="D285" s="4"/>
      <c r="E285" s="4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6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3"/>
      <c r="B286" s="4"/>
      <c r="C286" s="4"/>
      <c r="D286" s="4"/>
      <c r="E286" s="4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6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3"/>
      <c r="B287" s="4"/>
      <c r="C287" s="4"/>
      <c r="D287" s="4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6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3"/>
      <c r="B288" s="4"/>
      <c r="C288" s="4"/>
      <c r="D288" s="4"/>
      <c r="E288" s="4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6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3"/>
      <c r="B289" s="4"/>
      <c r="C289" s="4"/>
      <c r="D289" s="4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6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3"/>
      <c r="B290" s="4"/>
      <c r="C290" s="4"/>
      <c r="D290" s="4"/>
      <c r="E290" s="4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6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3"/>
      <c r="B291" s="4"/>
      <c r="C291" s="4"/>
      <c r="D291" s="4"/>
      <c r="E291" s="4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6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3"/>
      <c r="B292" s="4"/>
      <c r="C292" s="4"/>
      <c r="D292" s="4"/>
      <c r="E292" s="4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6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3"/>
      <c r="B293" s="4"/>
      <c r="C293" s="4"/>
      <c r="D293" s="4"/>
      <c r="E293" s="4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6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3"/>
      <c r="B294" s="4"/>
      <c r="C294" s="4"/>
      <c r="D294" s="4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6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3"/>
      <c r="B295" s="4"/>
      <c r="C295" s="4"/>
      <c r="D295" s="4"/>
      <c r="E295" s="4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6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3"/>
      <c r="B296" s="4"/>
      <c r="C296" s="4"/>
      <c r="D296" s="4"/>
      <c r="E296" s="4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6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3"/>
      <c r="B297" s="4"/>
      <c r="C297" s="4"/>
      <c r="D297" s="4"/>
      <c r="E297" s="4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6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3"/>
      <c r="B298" s="4"/>
      <c r="C298" s="4"/>
      <c r="D298" s="4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6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3"/>
      <c r="B299" s="4"/>
      <c r="C299" s="4"/>
      <c r="D299" s="4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6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3"/>
      <c r="B300" s="4"/>
      <c r="C300" s="4"/>
      <c r="D300" s="4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6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3"/>
      <c r="B301" s="4"/>
      <c r="C301" s="4"/>
      <c r="D301" s="4"/>
      <c r="E301" s="4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6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3"/>
      <c r="B302" s="4"/>
      <c r="C302" s="4"/>
      <c r="D302" s="4"/>
      <c r="E302" s="4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6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x14ac:dyDescent="0.25">
      <c r="A303" s="3"/>
      <c r="B303" s="4"/>
      <c r="C303" s="4"/>
      <c r="D303" s="4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6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x14ac:dyDescent="0.25">
      <c r="A304" s="3"/>
      <c r="B304" s="4"/>
      <c r="C304" s="4"/>
      <c r="D304" s="4"/>
      <c r="E304" s="4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6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3"/>
      <c r="B305" s="4"/>
      <c r="C305" s="4"/>
      <c r="D305" s="4"/>
      <c r="E305" s="4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6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25">
      <c r="A306" s="3"/>
      <c r="B306" s="4"/>
      <c r="C306" s="4"/>
      <c r="D306" s="4"/>
      <c r="E306" s="4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6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3"/>
      <c r="B307" s="4"/>
      <c r="C307" s="4"/>
      <c r="D307" s="4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6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3"/>
      <c r="B308" s="4"/>
      <c r="C308" s="4"/>
      <c r="D308" s="4"/>
      <c r="E308" s="4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6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25">
      <c r="A309" s="3"/>
      <c r="B309" s="4"/>
      <c r="C309" s="4"/>
      <c r="D309" s="4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6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3"/>
      <c r="B310" s="4"/>
      <c r="C310" s="4"/>
      <c r="D310" s="4"/>
      <c r="E310" s="4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6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3"/>
      <c r="B311" s="4"/>
      <c r="C311" s="4"/>
      <c r="D311" s="4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3"/>
      <c r="B312" s="4"/>
      <c r="C312" s="4"/>
      <c r="D312" s="4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6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3"/>
      <c r="B313" s="4"/>
      <c r="C313" s="4"/>
      <c r="D313" s="4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6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3"/>
      <c r="B314" s="4"/>
      <c r="C314" s="4"/>
      <c r="D314" s="4"/>
      <c r="E314" s="4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3"/>
      <c r="B315" s="4"/>
      <c r="C315" s="4"/>
      <c r="D315" s="4"/>
      <c r="E315" s="4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6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3"/>
      <c r="B316" s="4"/>
      <c r="C316" s="4"/>
      <c r="D316" s="4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6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3"/>
      <c r="B317" s="4"/>
      <c r="C317" s="4"/>
      <c r="D317" s="4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6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3"/>
      <c r="B318" s="4"/>
      <c r="C318" s="4"/>
      <c r="D318" s="4"/>
      <c r="E318" s="4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6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x14ac:dyDescent="0.25">
      <c r="A319" s="3"/>
      <c r="B319" s="4"/>
      <c r="C319" s="4"/>
      <c r="D319" s="4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6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x14ac:dyDescent="0.25">
      <c r="A320" s="3"/>
      <c r="B320" s="4"/>
      <c r="C320" s="4"/>
      <c r="D320" s="4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6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3"/>
      <c r="B321" s="4"/>
      <c r="C321" s="4"/>
      <c r="D321" s="4"/>
      <c r="E321" s="4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6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3"/>
      <c r="B322" s="4"/>
      <c r="C322" s="4"/>
      <c r="D322" s="4"/>
      <c r="E322" s="4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6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3"/>
      <c r="B323" s="4"/>
      <c r="C323" s="4"/>
      <c r="D323" s="4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6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3"/>
      <c r="B324" s="4"/>
      <c r="C324" s="4"/>
      <c r="D324" s="4"/>
      <c r="E324" s="4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6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3"/>
      <c r="B325" s="4"/>
      <c r="C325" s="4"/>
      <c r="D325" s="4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6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3"/>
      <c r="B326" s="4"/>
      <c r="C326" s="4"/>
      <c r="D326" s="4"/>
      <c r="E326" s="4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6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3"/>
      <c r="B327" s="4"/>
      <c r="C327" s="4"/>
      <c r="D327" s="4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6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3"/>
      <c r="B328" s="4"/>
      <c r="C328" s="4"/>
      <c r="D328" s="4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6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x14ac:dyDescent="0.25">
      <c r="A329" s="3"/>
      <c r="B329" s="4"/>
      <c r="C329" s="4"/>
      <c r="D329" s="4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6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3"/>
      <c r="B330" s="4"/>
      <c r="C330" s="4"/>
      <c r="D330" s="4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6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A331" s="3"/>
      <c r="B331" s="4"/>
      <c r="C331" s="4"/>
      <c r="D331" s="4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6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25">
      <c r="A332" s="3"/>
      <c r="B332" s="4"/>
      <c r="C332" s="4"/>
      <c r="D332" s="4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6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25">
      <c r="A333" s="3"/>
      <c r="B333" s="4"/>
      <c r="C333" s="4"/>
      <c r="D333" s="4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6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25">
      <c r="A334" s="3"/>
      <c r="B334" s="4"/>
      <c r="C334" s="4"/>
      <c r="D334" s="4"/>
      <c r="E334" s="4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6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25">
      <c r="A335" s="3"/>
      <c r="B335" s="4"/>
      <c r="C335" s="4"/>
      <c r="D335" s="4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6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x14ac:dyDescent="0.25">
      <c r="A336" s="3"/>
      <c r="B336" s="4"/>
      <c r="C336" s="4"/>
      <c r="D336" s="4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6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x14ac:dyDescent="0.25">
      <c r="A337" s="3"/>
      <c r="B337" s="4"/>
      <c r="C337" s="4"/>
      <c r="D337" s="4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6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x14ac:dyDescent="0.25">
      <c r="A338" s="3"/>
      <c r="B338" s="4"/>
      <c r="C338" s="4"/>
      <c r="D338" s="4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6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x14ac:dyDescent="0.25">
      <c r="A339" s="3"/>
      <c r="B339" s="4"/>
      <c r="C339" s="4"/>
      <c r="D339" s="4"/>
      <c r="E339" s="4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6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x14ac:dyDescent="0.25">
      <c r="A340" s="3"/>
      <c r="B340" s="4"/>
      <c r="C340" s="4"/>
      <c r="D340" s="4"/>
      <c r="E340" s="4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6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x14ac:dyDescent="0.25">
      <c r="A341" s="3"/>
      <c r="B341" s="4"/>
      <c r="C341" s="4"/>
      <c r="D341" s="4"/>
      <c r="E341" s="4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6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x14ac:dyDescent="0.25">
      <c r="A342" s="3"/>
      <c r="B342" s="4"/>
      <c r="C342" s="4"/>
      <c r="D342" s="4"/>
      <c r="E342" s="4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6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x14ac:dyDescent="0.25">
      <c r="A343" s="3"/>
      <c r="B343" s="4"/>
      <c r="C343" s="4"/>
      <c r="D343" s="4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6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x14ac:dyDescent="0.25">
      <c r="A344" s="3"/>
      <c r="B344" s="4"/>
      <c r="C344" s="4"/>
      <c r="D344" s="4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6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x14ac:dyDescent="0.25">
      <c r="A345" s="3"/>
      <c r="B345" s="4"/>
      <c r="C345" s="4"/>
      <c r="D345" s="4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6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x14ac:dyDescent="0.25">
      <c r="A346" s="3"/>
      <c r="B346" s="4"/>
      <c r="C346" s="4"/>
      <c r="D346" s="4"/>
      <c r="E346" s="4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6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x14ac:dyDescent="0.25">
      <c r="A347" s="3"/>
      <c r="B347" s="4"/>
      <c r="C347" s="4"/>
      <c r="D347" s="4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6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x14ac:dyDescent="0.25">
      <c r="A348" s="3"/>
      <c r="B348" s="4"/>
      <c r="C348" s="4"/>
      <c r="D348" s="4"/>
      <c r="E348" s="4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6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x14ac:dyDescent="0.25">
      <c r="A349" s="3"/>
      <c r="B349" s="4"/>
      <c r="C349" s="4"/>
      <c r="D349" s="4"/>
      <c r="E349" s="4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6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x14ac:dyDescent="0.25">
      <c r="A350" s="3"/>
      <c r="B350" s="4"/>
      <c r="C350" s="4"/>
      <c r="D350" s="4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6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x14ac:dyDescent="0.25">
      <c r="A351" s="3"/>
      <c r="B351" s="4"/>
      <c r="C351" s="4"/>
      <c r="D351" s="4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6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x14ac:dyDescent="0.25">
      <c r="A352" s="3"/>
      <c r="B352" s="4"/>
      <c r="C352" s="4"/>
      <c r="D352" s="4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6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x14ac:dyDescent="0.25">
      <c r="A353" s="3"/>
      <c r="B353" s="4"/>
      <c r="C353" s="4"/>
      <c r="D353" s="4"/>
      <c r="E353" s="4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6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x14ac:dyDescent="0.25">
      <c r="A354" s="3"/>
      <c r="B354" s="4"/>
      <c r="C354" s="4"/>
      <c r="D354" s="4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6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x14ac:dyDescent="0.25">
      <c r="A355" s="3"/>
      <c r="B355" s="4"/>
      <c r="C355" s="4"/>
      <c r="D355" s="4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6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x14ac:dyDescent="0.25">
      <c r="A356" s="3"/>
      <c r="B356" s="4"/>
      <c r="C356" s="4"/>
      <c r="D356" s="4"/>
      <c r="E356" s="4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6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x14ac:dyDescent="0.25">
      <c r="A357" s="3"/>
      <c r="B357" s="4"/>
      <c r="C357" s="4"/>
      <c r="D357" s="4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6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x14ac:dyDescent="0.25">
      <c r="A358" s="3"/>
      <c r="B358" s="4"/>
      <c r="C358" s="4"/>
      <c r="D358" s="4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6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x14ac:dyDescent="0.25">
      <c r="A359" s="3"/>
      <c r="B359" s="4"/>
      <c r="C359" s="4"/>
      <c r="D359" s="4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6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x14ac:dyDescent="0.25">
      <c r="A360" s="3"/>
      <c r="B360" s="4"/>
      <c r="C360" s="4"/>
      <c r="D360" s="4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6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x14ac:dyDescent="0.25">
      <c r="A361" s="3"/>
      <c r="B361" s="4"/>
      <c r="C361" s="4"/>
      <c r="D361" s="4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6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x14ac:dyDescent="0.25">
      <c r="A362" s="3"/>
      <c r="B362" s="4"/>
      <c r="C362" s="4"/>
      <c r="D362" s="4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6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x14ac:dyDescent="0.25">
      <c r="A363" s="3"/>
      <c r="B363" s="4"/>
      <c r="C363" s="4"/>
      <c r="D363" s="4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6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x14ac:dyDescent="0.25">
      <c r="A364" s="3"/>
      <c r="B364" s="4"/>
      <c r="C364" s="4"/>
      <c r="D364" s="4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6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x14ac:dyDescent="0.25">
      <c r="A365" s="3"/>
      <c r="B365" s="4"/>
      <c r="C365" s="4"/>
      <c r="D365" s="4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6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x14ac:dyDescent="0.25">
      <c r="A366" s="3"/>
      <c r="B366" s="4"/>
      <c r="C366" s="4"/>
      <c r="D366" s="4"/>
      <c r="E366" s="4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6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x14ac:dyDescent="0.25">
      <c r="A367" s="3"/>
      <c r="B367" s="4"/>
      <c r="C367" s="4"/>
      <c r="D367" s="4"/>
      <c r="E367" s="4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6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x14ac:dyDescent="0.25">
      <c r="A368" s="3"/>
      <c r="B368" s="4"/>
      <c r="C368" s="4"/>
      <c r="D368" s="4"/>
      <c r="E368" s="4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6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25">
      <c r="A369" s="3"/>
      <c r="B369" s="4"/>
      <c r="C369" s="4"/>
      <c r="D369" s="4"/>
      <c r="E369" s="4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6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25">
      <c r="A370" s="3"/>
      <c r="B370" s="4"/>
      <c r="C370" s="4"/>
      <c r="D370" s="4"/>
      <c r="E370" s="4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25">
      <c r="A371" s="3"/>
      <c r="B371" s="4"/>
      <c r="C371" s="4"/>
      <c r="D371" s="4"/>
      <c r="E371" s="4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6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25">
      <c r="A372" s="3"/>
      <c r="B372" s="4"/>
      <c r="C372" s="4"/>
      <c r="D372" s="4"/>
      <c r="E372" s="4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6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25">
      <c r="A373" s="3"/>
      <c r="B373" s="4"/>
      <c r="C373" s="4"/>
      <c r="D373" s="4"/>
      <c r="E373" s="4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6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25">
      <c r="A374" s="3"/>
      <c r="B374" s="4"/>
      <c r="C374" s="4"/>
      <c r="D374" s="4"/>
      <c r="E374" s="4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6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25">
      <c r="A375" s="3"/>
      <c r="B375" s="4"/>
      <c r="C375" s="4"/>
      <c r="D375" s="4"/>
      <c r="E375" s="4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25">
      <c r="A376" s="3"/>
      <c r="B376" s="4"/>
      <c r="C376" s="4"/>
      <c r="D376" s="4"/>
      <c r="E376" s="4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6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25">
      <c r="A377" s="3"/>
      <c r="B377" s="4"/>
      <c r="C377" s="4"/>
      <c r="D377" s="4"/>
      <c r="E377" s="4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6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25">
      <c r="A378" s="3"/>
      <c r="B378" s="4"/>
      <c r="C378" s="4"/>
      <c r="D378" s="4"/>
      <c r="E378" s="4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6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25">
      <c r="A379" s="3"/>
      <c r="B379" s="4"/>
      <c r="C379" s="4"/>
      <c r="D379" s="4"/>
      <c r="E379" s="4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6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25">
      <c r="A380" s="3"/>
      <c r="B380" s="4"/>
      <c r="C380" s="4"/>
      <c r="D380" s="4"/>
      <c r="E380" s="4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6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25">
      <c r="A381" s="3"/>
      <c r="B381" s="4"/>
      <c r="C381" s="4"/>
      <c r="D381" s="4"/>
      <c r="E381" s="4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6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25">
      <c r="A382" s="3"/>
      <c r="B382" s="4"/>
      <c r="C382" s="4"/>
      <c r="D382" s="4"/>
      <c r="E382" s="4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6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25">
      <c r="A383" s="3"/>
      <c r="B383" s="4"/>
      <c r="C383" s="4"/>
      <c r="D383" s="4"/>
      <c r="E383" s="4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6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25">
      <c r="A384" s="3"/>
      <c r="B384" s="4"/>
      <c r="C384" s="4"/>
      <c r="D384" s="4"/>
      <c r="E384" s="4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6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x14ac:dyDescent="0.25">
      <c r="A385" s="3"/>
      <c r="B385" s="4"/>
      <c r="C385" s="4"/>
      <c r="D385" s="4"/>
      <c r="E385" s="4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6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x14ac:dyDescent="0.25">
      <c r="A386" s="3"/>
      <c r="B386" s="4"/>
      <c r="C386" s="4"/>
      <c r="D386" s="4"/>
      <c r="E386" s="4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6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x14ac:dyDescent="0.25">
      <c r="A387" s="3"/>
      <c r="B387" s="4"/>
      <c r="C387" s="4"/>
      <c r="D387" s="4"/>
      <c r="E387" s="4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6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x14ac:dyDescent="0.25">
      <c r="A388" s="3"/>
      <c r="B388" s="4"/>
      <c r="C388" s="4"/>
      <c r="D388" s="4"/>
      <c r="E388" s="4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6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x14ac:dyDescent="0.25">
      <c r="A389" s="3"/>
      <c r="B389" s="4"/>
      <c r="C389" s="4"/>
      <c r="D389" s="4"/>
      <c r="E389" s="4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6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x14ac:dyDescent="0.25">
      <c r="A390" s="3"/>
      <c r="B390" s="4"/>
      <c r="C390" s="4"/>
      <c r="D390" s="4"/>
      <c r="E390" s="4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6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x14ac:dyDescent="0.25">
      <c r="A391" s="3"/>
      <c r="B391" s="4"/>
      <c r="C391" s="4"/>
      <c r="D391" s="4"/>
      <c r="E391" s="4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6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x14ac:dyDescent="0.25">
      <c r="A392" s="3"/>
      <c r="B392" s="4"/>
      <c r="C392" s="4"/>
      <c r="D392" s="4"/>
      <c r="E392" s="4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6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x14ac:dyDescent="0.25">
      <c r="A393" s="3"/>
      <c r="B393" s="4"/>
      <c r="C393" s="4"/>
      <c r="D393" s="4"/>
      <c r="E393" s="4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6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x14ac:dyDescent="0.25">
      <c r="A394" s="3"/>
      <c r="B394" s="4"/>
      <c r="C394" s="4"/>
      <c r="D394" s="4"/>
      <c r="E394" s="4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6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x14ac:dyDescent="0.25">
      <c r="A395" s="3"/>
      <c r="B395" s="4"/>
      <c r="C395" s="4"/>
      <c r="D395" s="4"/>
      <c r="E395" s="4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6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x14ac:dyDescent="0.25">
      <c r="A396" s="3"/>
      <c r="B396" s="4"/>
      <c r="C396" s="4"/>
      <c r="D396" s="4"/>
      <c r="E396" s="4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6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x14ac:dyDescent="0.25">
      <c r="A397" s="3"/>
      <c r="B397" s="4"/>
      <c r="C397" s="4"/>
      <c r="D397" s="4"/>
      <c r="E397" s="4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6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x14ac:dyDescent="0.25">
      <c r="A398" s="3"/>
      <c r="B398" s="4"/>
      <c r="C398" s="4"/>
      <c r="D398" s="4"/>
      <c r="E398" s="4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6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x14ac:dyDescent="0.25">
      <c r="A399" s="3"/>
      <c r="B399" s="4"/>
      <c r="C399" s="4"/>
      <c r="D399" s="4"/>
      <c r="E399" s="4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6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x14ac:dyDescent="0.25">
      <c r="A400" s="3"/>
      <c r="B400" s="4"/>
      <c r="C400" s="4"/>
      <c r="D400" s="4"/>
      <c r="E400" s="4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6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x14ac:dyDescent="0.25">
      <c r="A401" s="3"/>
      <c r="B401" s="4"/>
      <c r="C401" s="4"/>
      <c r="D401" s="4"/>
      <c r="E401" s="4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6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x14ac:dyDescent="0.25">
      <c r="A402" s="3"/>
      <c r="B402" s="4"/>
      <c r="C402" s="4"/>
      <c r="D402" s="4"/>
      <c r="E402" s="4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6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x14ac:dyDescent="0.25">
      <c r="A403" s="3"/>
      <c r="B403" s="4"/>
      <c r="C403" s="4"/>
      <c r="D403" s="4"/>
      <c r="E403" s="4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6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x14ac:dyDescent="0.25">
      <c r="A404" s="3"/>
      <c r="B404" s="4"/>
      <c r="C404" s="4"/>
      <c r="D404" s="4"/>
      <c r="E404" s="4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6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x14ac:dyDescent="0.25">
      <c r="A405" s="3"/>
      <c r="B405" s="4"/>
      <c r="C405" s="4"/>
      <c r="D405" s="4"/>
      <c r="E405" s="4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6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x14ac:dyDescent="0.25">
      <c r="A406" s="3"/>
      <c r="B406" s="4"/>
      <c r="C406" s="4"/>
      <c r="D406" s="4"/>
      <c r="E406" s="4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6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x14ac:dyDescent="0.25">
      <c r="A407" s="3"/>
      <c r="B407" s="4"/>
      <c r="C407" s="4"/>
      <c r="D407" s="4"/>
      <c r="E407" s="4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6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x14ac:dyDescent="0.25">
      <c r="A408" s="3"/>
      <c r="B408" s="4"/>
      <c r="C408" s="4"/>
      <c r="D408" s="4"/>
      <c r="E408" s="4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6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x14ac:dyDescent="0.25">
      <c r="A409" s="3"/>
      <c r="B409" s="4"/>
      <c r="C409" s="4"/>
      <c r="D409" s="4"/>
      <c r="E409" s="4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6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x14ac:dyDescent="0.25">
      <c r="A410" s="3"/>
      <c r="B410" s="4"/>
      <c r="C410" s="4"/>
      <c r="D410" s="4"/>
      <c r="E410" s="4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6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x14ac:dyDescent="0.25">
      <c r="A411" s="3"/>
      <c r="B411" s="4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6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x14ac:dyDescent="0.25">
      <c r="A412" s="3"/>
      <c r="B412" s="4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6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x14ac:dyDescent="0.25">
      <c r="A413" s="3"/>
      <c r="B413" s="4"/>
      <c r="C413" s="4"/>
      <c r="D413" s="4"/>
      <c r="E413" s="4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6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x14ac:dyDescent="0.25">
      <c r="A414" s="3"/>
      <c r="B414" s="4"/>
      <c r="C414" s="4"/>
      <c r="D414" s="4"/>
      <c r="E414" s="4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6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x14ac:dyDescent="0.25">
      <c r="A415" s="3"/>
      <c r="B415" s="4"/>
      <c r="C415" s="4"/>
      <c r="D415" s="4"/>
      <c r="E415" s="4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x14ac:dyDescent="0.25">
      <c r="A416" s="3"/>
      <c r="B416" s="4"/>
      <c r="C416" s="4"/>
      <c r="D416" s="4"/>
      <c r="E416" s="4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6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25">
      <c r="A417" s="3"/>
      <c r="B417" s="4"/>
      <c r="C417" s="4"/>
      <c r="D417" s="4"/>
      <c r="E417" s="4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6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25">
      <c r="A418" s="3"/>
      <c r="B418" s="4"/>
      <c r="C418" s="4"/>
      <c r="D418" s="4"/>
      <c r="E418" s="4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6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25">
      <c r="A419" s="3"/>
      <c r="B419" s="4"/>
      <c r="C419" s="4"/>
      <c r="D419" s="4"/>
      <c r="E419" s="4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6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25">
      <c r="A420" s="3"/>
      <c r="B420" s="4"/>
      <c r="C420" s="4"/>
      <c r="D420" s="4"/>
      <c r="E420" s="4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6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25">
      <c r="A421" s="3"/>
      <c r="B421" s="4"/>
      <c r="C421" s="4"/>
      <c r="D421" s="4"/>
      <c r="E421" s="4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6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25">
      <c r="A422" s="3"/>
      <c r="B422" s="4"/>
      <c r="C422" s="4"/>
      <c r="D422" s="4"/>
      <c r="E422" s="4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6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25">
      <c r="A423" s="3"/>
      <c r="B423" s="4"/>
      <c r="C423" s="4"/>
      <c r="D423" s="4"/>
      <c r="E423" s="4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6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25">
      <c r="A424" s="3"/>
      <c r="B424" s="4"/>
      <c r="C424" s="4"/>
      <c r="D424" s="4"/>
      <c r="E424" s="4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6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25">
      <c r="A425" s="3"/>
      <c r="B425" s="4"/>
      <c r="C425" s="4"/>
      <c r="D425" s="4"/>
      <c r="E425" s="4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6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25">
      <c r="A426" s="3"/>
      <c r="B426" s="4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6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25">
      <c r="A427" s="3"/>
      <c r="B427" s="4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6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25">
      <c r="A428" s="3"/>
      <c r="B428" s="4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25">
      <c r="A429" s="3"/>
      <c r="B429" s="4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6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25">
      <c r="A430" s="3"/>
      <c r="B430" s="4"/>
      <c r="C430" s="4"/>
      <c r="D430" s="4"/>
      <c r="E430" s="4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6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25">
      <c r="A431" s="3"/>
      <c r="B431" s="4"/>
      <c r="C431" s="4"/>
      <c r="D431" s="4"/>
      <c r="E431" s="4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6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25">
      <c r="A432" s="3"/>
      <c r="B432" s="4"/>
      <c r="C432" s="4"/>
      <c r="D432" s="4"/>
      <c r="E432" s="4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6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25">
      <c r="A433" s="3"/>
      <c r="B433" s="4"/>
      <c r="C433" s="4"/>
      <c r="D433" s="4"/>
      <c r="E433" s="4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6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25">
      <c r="A434" s="3"/>
      <c r="B434" s="4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6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25">
      <c r="A435" s="3"/>
      <c r="B435" s="4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6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25">
      <c r="A436" s="3"/>
      <c r="B436" s="4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6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25">
      <c r="A437" s="3"/>
      <c r="B437" s="4"/>
      <c r="C437" s="4"/>
      <c r="D437" s="4"/>
      <c r="E437" s="4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6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25">
      <c r="A438" s="3"/>
      <c r="B438" s="4"/>
      <c r="C438" s="4"/>
      <c r="D438" s="4"/>
      <c r="E438" s="4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6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25">
      <c r="A439" s="3"/>
      <c r="B439" s="4"/>
      <c r="C439" s="4"/>
      <c r="D439" s="4"/>
      <c r="E439" s="4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6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25">
      <c r="A440" s="3"/>
      <c r="B440" s="4"/>
      <c r="C440" s="4"/>
      <c r="D440" s="4"/>
      <c r="E440" s="4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6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25">
      <c r="A441" s="3"/>
      <c r="B441" s="4"/>
      <c r="C441" s="4"/>
      <c r="D441" s="4"/>
      <c r="E441" s="4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6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25">
      <c r="A442" s="3"/>
      <c r="B442" s="4"/>
      <c r="C442" s="4"/>
      <c r="D442" s="4"/>
      <c r="E442" s="4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6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25">
      <c r="A443" s="3"/>
      <c r="B443" s="4"/>
      <c r="C443" s="4"/>
      <c r="D443" s="4"/>
      <c r="E443" s="4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6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25">
      <c r="A444" s="3"/>
      <c r="B444" s="4"/>
      <c r="C444" s="4"/>
      <c r="D444" s="4"/>
      <c r="E444" s="4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6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25">
      <c r="A445" s="3"/>
      <c r="B445" s="4"/>
      <c r="C445" s="4"/>
      <c r="D445" s="4"/>
      <c r="E445" s="4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6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25">
      <c r="A446" s="3"/>
      <c r="B446" s="4"/>
      <c r="C446" s="4"/>
      <c r="D446" s="4"/>
      <c r="E446" s="4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6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25">
      <c r="A447" s="3"/>
      <c r="B447" s="4"/>
      <c r="C447" s="4"/>
      <c r="D447" s="4"/>
      <c r="E447" s="4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6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25">
      <c r="A448" s="3"/>
      <c r="B448" s="4"/>
      <c r="C448" s="4"/>
      <c r="D448" s="4"/>
      <c r="E448" s="4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6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25">
      <c r="A449" s="3"/>
      <c r="B449" s="4"/>
      <c r="C449" s="4"/>
      <c r="D449" s="4"/>
      <c r="E449" s="4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6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25">
      <c r="A450" s="3"/>
      <c r="B450" s="4"/>
      <c r="C450" s="4"/>
      <c r="D450" s="4"/>
      <c r="E450" s="4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6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25">
      <c r="A451" s="3"/>
      <c r="B451" s="4"/>
      <c r="C451" s="4"/>
      <c r="D451" s="4"/>
      <c r="E451" s="4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6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25">
      <c r="A452" s="3"/>
      <c r="B452" s="4"/>
      <c r="C452" s="4"/>
      <c r="D452" s="4"/>
      <c r="E452" s="4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6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25">
      <c r="A453" s="3"/>
      <c r="B453" s="4"/>
      <c r="C453" s="4"/>
      <c r="D453" s="4"/>
      <c r="E453" s="4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6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x14ac:dyDescent="0.25">
      <c r="A454" s="3"/>
      <c r="B454" s="4"/>
      <c r="C454" s="4"/>
      <c r="D454" s="4"/>
      <c r="E454" s="4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6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x14ac:dyDescent="0.25">
      <c r="A455" s="3"/>
      <c r="B455" s="4"/>
      <c r="C455" s="4"/>
      <c r="D455" s="4"/>
      <c r="E455" s="4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6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x14ac:dyDescent="0.25">
      <c r="A456" s="3"/>
      <c r="B456" s="4"/>
      <c r="C456" s="4"/>
      <c r="D456" s="4"/>
      <c r="E456" s="4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6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x14ac:dyDescent="0.25">
      <c r="A457" s="3"/>
      <c r="B457" s="4"/>
      <c r="C457" s="4"/>
      <c r="D457" s="4"/>
      <c r="E457" s="4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x14ac:dyDescent="0.25">
      <c r="A458" s="3"/>
      <c r="B458" s="4"/>
      <c r="C458" s="4"/>
      <c r="D458" s="4"/>
      <c r="E458" s="4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6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x14ac:dyDescent="0.25">
      <c r="A459" s="3"/>
      <c r="B459" s="4"/>
      <c r="C459" s="4"/>
      <c r="D459" s="4"/>
      <c r="E459" s="4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6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x14ac:dyDescent="0.25">
      <c r="A460" s="3"/>
      <c r="B460" s="4"/>
      <c r="C460" s="4"/>
      <c r="D460" s="4"/>
      <c r="E460" s="4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6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x14ac:dyDescent="0.25">
      <c r="A461" s="3"/>
      <c r="B461" s="4"/>
      <c r="C461" s="4"/>
      <c r="D461" s="4"/>
      <c r="E461" s="4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6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x14ac:dyDescent="0.25">
      <c r="A462" s="3"/>
      <c r="B462" s="4"/>
      <c r="C462" s="4"/>
      <c r="D462" s="4"/>
      <c r="E462" s="4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6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x14ac:dyDescent="0.25">
      <c r="A463" s="3"/>
      <c r="B463" s="4"/>
      <c r="C463" s="4"/>
      <c r="D463" s="4"/>
      <c r="E463" s="4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6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x14ac:dyDescent="0.25">
      <c r="A464" s="3"/>
      <c r="B464" s="4"/>
      <c r="C464" s="4"/>
      <c r="D464" s="4"/>
      <c r="E464" s="4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x14ac:dyDescent="0.25">
      <c r="A465" s="3"/>
      <c r="B465" s="4"/>
      <c r="C465" s="4"/>
      <c r="D465" s="4"/>
      <c r="E465" s="4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6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x14ac:dyDescent="0.25">
      <c r="A466" s="3"/>
      <c r="B466" s="4"/>
      <c r="C466" s="4"/>
      <c r="D466" s="4"/>
      <c r="E466" s="4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6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x14ac:dyDescent="0.25">
      <c r="A467" s="3"/>
      <c r="B467" s="4"/>
      <c r="C467" s="4"/>
      <c r="D467" s="4"/>
      <c r="E467" s="4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6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x14ac:dyDescent="0.25">
      <c r="A468" s="3"/>
      <c r="B468" s="4"/>
      <c r="C468" s="4"/>
      <c r="D468" s="4"/>
      <c r="E468" s="4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6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x14ac:dyDescent="0.25">
      <c r="A469" s="3"/>
      <c r="B469" s="4"/>
      <c r="C469" s="4"/>
      <c r="D469" s="4"/>
      <c r="E469" s="4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6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x14ac:dyDescent="0.25">
      <c r="A470" s="3"/>
      <c r="B470" s="4"/>
      <c r="C470" s="4"/>
      <c r="D470" s="4"/>
      <c r="E470" s="4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6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x14ac:dyDescent="0.25">
      <c r="A471" s="3"/>
      <c r="B471" s="4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6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x14ac:dyDescent="0.25">
      <c r="A472" s="3"/>
      <c r="B472" s="4"/>
      <c r="C472" s="4"/>
      <c r="D472" s="4"/>
      <c r="E472" s="4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6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x14ac:dyDescent="0.25">
      <c r="A473" s="3"/>
      <c r="B473" s="4"/>
      <c r="C473" s="4"/>
      <c r="D473" s="4"/>
      <c r="E473" s="4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6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x14ac:dyDescent="0.25">
      <c r="A474" s="3"/>
      <c r="B474" s="4"/>
      <c r="C474" s="4"/>
      <c r="D474" s="4"/>
      <c r="E474" s="4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6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x14ac:dyDescent="0.25">
      <c r="A475" s="3"/>
      <c r="B475" s="4"/>
      <c r="C475" s="4"/>
      <c r="D475" s="4"/>
      <c r="E475" s="4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6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x14ac:dyDescent="0.25">
      <c r="A476" s="3"/>
      <c r="B476" s="4"/>
      <c r="C476" s="4"/>
      <c r="D476" s="4"/>
      <c r="E476" s="4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6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x14ac:dyDescent="0.25">
      <c r="A477" s="3"/>
      <c r="B477" s="4"/>
      <c r="C477" s="4"/>
      <c r="D477" s="4"/>
      <c r="E477" s="4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6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x14ac:dyDescent="0.25">
      <c r="A478" s="3"/>
      <c r="B478" s="4"/>
      <c r="C478" s="4"/>
      <c r="D478" s="4"/>
      <c r="E478" s="4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6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x14ac:dyDescent="0.25">
      <c r="A479" s="3"/>
      <c r="B479" s="4"/>
      <c r="C479" s="4"/>
      <c r="D479" s="4"/>
      <c r="E479" s="4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6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x14ac:dyDescent="0.25">
      <c r="A480" s="3"/>
      <c r="B480" s="4"/>
      <c r="C480" s="4"/>
      <c r="D480" s="4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6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x14ac:dyDescent="0.25">
      <c r="A481" s="3"/>
      <c r="B481" s="4"/>
      <c r="C481" s="4"/>
      <c r="D481" s="4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6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x14ac:dyDescent="0.25">
      <c r="A482" s="3"/>
      <c r="B482" s="4"/>
      <c r="C482" s="4"/>
      <c r="D482" s="4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6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x14ac:dyDescent="0.25">
      <c r="A483" s="3"/>
      <c r="B483" s="4"/>
      <c r="C483" s="4"/>
      <c r="D483" s="4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6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x14ac:dyDescent="0.25">
      <c r="A484" s="3"/>
      <c r="B484" s="4"/>
      <c r="C484" s="4"/>
      <c r="D484" s="4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6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x14ac:dyDescent="0.25">
      <c r="A485" s="3"/>
      <c r="B485" s="4"/>
      <c r="C485" s="4"/>
      <c r="D485" s="4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6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x14ac:dyDescent="0.25">
      <c r="A486" s="3"/>
      <c r="B486" s="4"/>
      <c r="C486" s="4"/>
      <c r="D486" s="4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x14ac:dyDescent="0.25">
      <c r="A487" s="3"/>
      <c r="B487" s="4"/>
      <c r="C487" s="4"/>
      <c r="D487" s="4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6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x14ac:dyDescent="0.25">
      <c r="A488" s="3"/>
      <c r="B488" s="4"/>
      <c r="C488" s="4"/>
      <c r="D488" s="4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6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x14ac:dyDescent="0.25">
      <c r="A489" s="3"/>
      <c r="B489" s="4"/>
      <c r="C489" s="4"/>
      <c r="D489" s="4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6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x14ac:dyDescent="0.25">
      <c r="A490" s="3"/>
      <c r="B490" s="4"/>
      <c r="C490" s="4"/>
      <c r="D490" s="4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6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x14ac:dyDescent="0.25">
      <c r="A491" s="3"/>
      <c r="B491" s="4"/>
      <c r="C491" s="4"/>
      <c r="D491" s="4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6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x14ac:dyDescent="0.25">
      <c r="A492" s="3"/>
      <c r="B492" s="4"/>
      <c r="C492" s="4"/>
      <c r="D492" s="4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6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x14ac:dyDescent="0.25">
      <c r="A493" s="3"/>
      <c r="B493" s="4"/>
      <c r="C493" s="4"/>
      <c r="D493" s="4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x14ac:dyDescent="0.25">
      <c r="A494" s="3"/>
      <c r="B494" s="4"/>
      <c r="C494" s="4"/>
      <c r="D494" s="4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6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x14ac:dyDescent="0.25">
      <c r="A495" s="3"/>
      <c r="B495" s="4"/>
      <c r="C495" s="4"/>
      <c r="D495" s="4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6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x14ac:dyDescent="0.25">
      <c r="A496" s="3"/>
      <c r="B496" s="4"/>
      <c r="C496" s="4"/>
      <c r="D496" s="4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6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x14ac:dyDescent="0.25">
      <c r="A497" s="3"/>
      <c r="B497" s="4"/>
      <c r="C497" s="4"/>
      <c r="D497" s="4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6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x14ac:dyDescent="0.25">
      <c r="A498" s="3"/>
      <c r="B498" s="4"/>
      <c r="C498" s="4"/>
      <c r="D498" s="4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6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x14ac:dyDescent="0.25">
      <c r="A499" s="3"/>
      <c r="B499" s="4"/>
      <c r="C499" s="4"/>
      <c r="D499" s="4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6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x14ac:dyDescent="0.25">
      <c r="A500" s="3"/>
      <c r="B500" s="4"/>
      <c r="C500" s="4"/>
      <c r="D500" s="4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6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x14ac:dyDescent="0.25">
      <c r="A501" s="3"/>
      <c r="B501" s="4"/>
      <c r="C501" s="4"/>
      <c r="D501" s="4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6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x14ac:dyDescent="0.25">
      <c r="A502" s="3"/>
      <c r="B502" s="4"/>
      <c r="C502" s="4"/>
      <c r="D502" s="4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6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x14ac:dyDescent="0.25">
      <c r="A503" s="3"/>
      <c r="B503" s="4"/>
      <c r="C503" s="4"/>
      <c r="D503" s="4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6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x14ac:dyDescent="0.25">
      <c r="A504" s="3"/>
      <c r="B504" s="4"/>
      <c r="C504" s="4"/>
      <c r="D504" s="4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6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x14ac:dyDescent="0.25">
      <c r="A505" s="3"/>
      <c r="B505" s="4"/>
      <c r="C505" s="4"/>
      <c r="D505" s="4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6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x14ac:dyDescent="0.25">
      <c r="A506" s="3"/>
      <c r="B506" s="4"/>
      <c r="C506" s="4"/>
      <c r="D506" s="4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6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x14ac:dyDescent="0.25">
      <c r="A507" s="3"/>
      <c r="B507" s="4"/>
      <c r="C507" s="4"/>
      <c r="D507" s="4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6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x14ac:dyDescent="0.25">
      <c r="A508" s="3"/>
      <c r="B508" s="4"/>
      <c r="C508" s="4"/>
      <c r="D508" s="4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6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x14ac:dyDescent="0.25">
      <c r="A509" s="3"/>
      <c r="B509" s="4"/>
      <c r="C509" s="4"/>
      <c r="D509" s="4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6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x14ac:dyDescent="0.25">
      <c r="A510" s="3"/>
      <c r="B510" s="4"/>
      <c r="C510" s="4"/>
      <c r="D510" s="4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6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x14ac:dyDescent="0.25">
      <c r="A511" s="3"/>
      <c r="B511" s="4"/>
      <c r="C511" s="4"/>
      <c r="D511" s="4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6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x14ac:dyDescent="0.25">
      <c r="A512" s="3"/>
      <c r="B512" s="4"/>
      <c r="C512" s="4"/>
      <c r="D512" s="4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6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x14ac:dyDescent="0.25">
      <c r="A513" s="3"/>
      <c r="B513" s="4"/>
      <c r="C513" s="4"/>
      <c r="D513" s="4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6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x14ac:dyDescent="0.25">
      <c r="A514" s="3"/>
      <c r="B514" s="4"/>
      <c r="C514" s="4"/>
      <c r="D514" s="4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6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x14ac:dyDescent="0.25">
      <c r="A515" s="3"/>
      <c r="B515" s="4"/>
      <c r="C515" s="4"/>
      <c r="D515" s="4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6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x14ac:dyDescent="0.25">
      <c r="A516" s="3"/>
      <c r="B516" s="4"/>
      <c r="C516" s="4"/>
      <c r="D516" s="4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6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x14ac:dyDescent="0.25">
      <c r="A517" s="3"/>
      <c r="B517" s="4"/>
      <c r="C517" s="4"/>
      <c r="D517" s="4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6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x14ac:dyDescent="0.25">
      <c r="A518" s="3"/>
      <c r="B518" s="4"/>
      <c r="C518" s="4"/>
      <c r="D518" s="4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6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x14ac:dyDescent="0.25">
      <c r="A519" s="3"/>
      <c r="B519" s="4"/>
      <c r="C519" s="4"/>
      <c r="D519" s="4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6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x14ac:dyDescent="0.25">
      <c r="A520" s="3"/>
      <c r="B520" s="4"/>
      <c r="C520" s="4"/>
      <c r="D520" s="4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6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x14ac:dyDescent="0.25">
      <c r="A521" s="3"/>
      <c r="B521" s="4"/>
      <c r="C521" s="4"/>
      <c r="D521" s="4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6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x14ac:dyDescent="0.25">
      <c r="A522" s="3"/>
      <c r="B522" s="4"/>
      <c r="C522" s="4"/>
      <c r="D522" s="4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6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x14ac:dyDescent="0.25">
      <c r="A523" s="3"/>
      <c r="B523" s="4"/>
      <c r="C523" s="4"/>
      <c r="D523" s="4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6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x14ac:dyDescent="0.25">
      <c r="A524" s="3"/>
      <c r="B524" s="4"/>
      <c r="C524" s="4"/>
      <c r="D524" s="4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6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x14ac:dyDescent="0.25">
      <c r="A525" s="3"/>
      <c r="B525" s="4"/>
      <c r="C525" s="4"/>
      <c r="D525" s="4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6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x14ac:dyDescent="0.25">
      <c r="A526" s="3"/>
      <c r="B526" s="4"/>
      <c r="C526" s="4"/>
      <c r="D526" s="4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6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x14ac:dyDescent="0.25">
      <c r="A527" s="3"/>
      <c r="B527" s="4"/>
      <c r="C527" s="4"/>
      <c r="D527" s="4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6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x14ac:dyDescent="0.25">
      <c r="A528" s="3"/>
      <c r="B528" s="4"/>
      <c r="C528" s="4"/>
      <c r="D528" s="4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6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x14ac:dyDescent="0.25">
      <c r="A529" s="3"/>
      <c r="B529" s="4"/>
      <c r="C529" s="4"/>
      <c r="D529" s="4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6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x14ac:dyDescent="0.25">
      <c r="A530" s="3"/>
      <c r="B530" s="4"/>
      <c r="C530" s="4"/>
      <c r="D530" s="4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6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x14ac:dyDescent="0.25">
      <c r="A531" s="3"/>
      <c r="B531" s="4"/>
      <c r="C531" s="4"/>
      <c r="D531" s="4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6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x14ac:dyDescent="0.25">
      <c r="A532" s="3"/>
      <c r="B532" s="4"/>
      <c r="C532" s="4"/>
      <c r="D532" s="4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6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x14ac:dyDescent="0.25">
      <c r="A533" s="3"/>
      <c r="B533" s="4"/>
      <c r="C533" s="4"/>
      <c r="D533" s="4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6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x14ac:dyDescent="0.25">
      <c r="A534" s="3"/>
      <c r="B534" s="4"/>
      <c r="C534" s="4"/>
      <c r="D534" s="4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6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x14ac:dyDescent="0.25">
      <c r="A535" s="3"/>
      <c r="B535" s="4"/>
      <c r="C535" s="4"/>
      <c r="D535" s="4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6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x14ac:dyDescent="0.25">
      <c r="A536" s="3"/>
      <c r="B536" s="4"/>
      <c r="C536" s="4"/>
      <c r="D536" s="4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6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x14ac:dyDescent="0.25">
      <c r="A537" s="3"/>
      <c r="B537" s="4"/>
      <c r="C537" s="4"/>
      <c r="D537" s="4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6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x14ac:dyDescent="0.25">
      <c r="A538" s="3"/>
      <c r="B538" s="4"/>
      <c r="C538" s="4"/>
      <c r="D538" s="4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6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x14ac:dyDescent="0.25">
      <c r="A539" s="3"/>
      <c r="B539" s="4"/>
      <c r="C539" s="4"/>
      <c r="D539" s="4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6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x14ac:dyDescent="0.25">
      <c r="A540" s="3"/>
      <c r="B540" s="4"/>
      <c r="C540" s="4"/>
      <c r="D540" s="4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6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x14ac:dyDescent="0.25">
      <c r="A541" s="3"/>
      <c r="B541" s="4"/>
      <c r="C541" s="4"/>
      <c r="D541" s="4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6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x14ac:dyDescent="0.25">
      <c r="A542" s="3"/>
      <c r="B542" s="4"/>
      <c r="C542" s="4"/>
      <c r="D542" s="4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6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x14ac:dyDescent="0.25">
      <c r="A543" s="3"/>
      <c r="B543" s="4"/>
      <c r="C543" s="4"/>
      <c r="D543" s="4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6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x14ac:dyDescent="0.25">
      <c r="A544" s="3"/>
      <c r="B544" s="4"/>
      <c r="C544" s="4"/>
      <c r="D544" s="4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6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x14ac:dyDescent="0.25">
      <c r="A545" s="3"/>
      <c r="B545" s="4"/>
      <c r="C545" s="4"/>
      <c r="D545" s="4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6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x14ac:dyDescent="0.25">
      <c r="A546" s="3"/>
      <c r="B546" s="4"/>
      <c r="C546" s="4"/>
      <c r="D546" s="4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6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x14ac:dyDescent="0.25">
      <c r="A547" s="3"/>
      <c r="B547" s="4"/>
      <c r="C547" s="4"/>
      <c r="D547" s="4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6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x14ac:dyDescent="0.25">
      <c r="A548" s="3"/>
      <c r="B548" s="4"/>
      <c r="C548" s="4"/>
      <c r="D548" s="4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6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x14ac:dyDescent="0.25">
      <c r="A549" s="3"/>
      <c r="B549" s="4"/>
      <c r="C549" s="4"/>
      <c r="D549" s="4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6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x14ac:dyDescent="0.25">
      <c r="A550" s="3"/>
      <c r="B550" s="4"/>
      <c r="C550" s="4"/>
      <c r="D550" s="4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6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x14ac:dyDescent="0.25">
      <c r="A551" s="3"/>
      <c r="B551" s="4"/>
      <c r="C551" s="4"/>
      <c r="D551" s="4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6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x14ac:dyDescent="0.25">
      <c r="A552" s="3"/>
      <c r="B552" s="4"/>
      <c r="C552" s="4"/>
      <c r="D552" s="4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6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x14ac:dyDescent="0.25">
      <c r="A553" s="3"/>
      <c r="B553" s="4"/>
      <c r="C553" s="4"/>
      <c r="D553" s="4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6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x14ac:dyDescent="0.25">
      <c r="A554" s="3"/>
      <c r="B554" s="4"/>
      <c r="C554" s="4"/>
      <c r="D554" s="4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6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x14ac:dyDescent="0.25">
      <c r="A555" s="3"/>
      <c r="B555" s="4"/>
      <c r="C555" s="4"/>
      <c r="D555" s="4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6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x14ac:dyDescent="0.25">
      <c r="A556" s="3"/>
      <c r="B556" s="4"/>
      <c r="C556" s="4"/>
      <c r="D556" s="4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6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x14ac:dyDescent="0.25">
      <c r="A557" s="3"/>
      <c r="B557" s="4"/>
      <c r="C557" s="4"/>
      <c r="D557" s="4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6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x14ac:dyDescent="0.25">
      <c r="A558" s="3"/>
      <c r="B558" s="4"/>
      <c r="C558" s="4"/>
      <c r="D558" s="4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6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x14ac:dyDescent="0.25">
      <c r="A559" s="3"/>
      <c r="B559" s="4"/>
      <c r="C559" s="4"/>
      <c r="D559" s="4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6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x14ac:dyDescent="0.25">
      <c r="A560" s="3"/>
      <c r="B560" s="4"/>
      <c r="C560" s="4"/>
      <c r="D560" s="4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6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x14ac:dyDescent="0.25">
      <c r="A561" s="3"/>
      <c r="B561" s="4"/>
      <c r="C561" s="4"/>
      <c r="D561" s="4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6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x14ac:dyDescent="0.25">
      <c r="A562" s="3"/>
      <c r="B562" s="4"/>
      <c r="C562" s="4"/>
      <c r="D562" s="4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6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x14ac:dyDescent="0.25">
      <c r="A563" s="3"/>
      <c r="B563" s="4"/>
      <c r="C563" s="4"/>
      <c r="D563" s="4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6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x14ac:dyDescent="0.25">
      <c r="A564" s="3"/>
      <c r="B564" s="4"/>
      <c r="C564" s="4"/>
      <c r="D564" s="4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6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x14ac:dyDescent="0.25">
      <c r="A565" s="3"/>
      <c r="B565" s="4"/>
      <c r="C565" s="4"/>
      <c r="D565" s="4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6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x14ac:dyDescent="0.25">
      <c r="A566" s="3"/>
      <c r="B566" s="4"/>
      <c r="C566" s="4"/>
      <c r="D566" s="4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6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x14ac:dyDescent="0.25">
      <c r="A567" s="3"/>
      <c r="B567" s="4"/>
      <c r="C567" s="4"/>
      <c r="D567" s="4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6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x14ac:dyDescent="0.25">
      <c r="A568" s="3"/>
      <c r="B568" s="4"/>
      <c r="C568" s="4"/>
      <c r="D568" s="4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6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x14ac:dyDescent="0.25">
      <c r="A569" s="3"/>
      <c r="B569" s="4"/>
      <c r="C569" s="4"/>
      <c r="D569" s="4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6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x14ac:dyDescent="0.25">
      <c r="A570" s="3"/>
      <c r="B570" s="4"/>
      <c r="C570" s="4"/>
      <c r="D570" s="4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6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x14ac:dyDescent="0.25">
      <c r="A571" s="3"/>
      <c r="B571" s="4"/>
      <c r="C571" s="4"/>
      <c r="D571" s="4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6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x14ac:dyDescent="0.25">
      <c r="A572" s="3"/>
      <c r="B572" s="4"/>
      <c r="C572" s="4"/>
      <c r="D572" s="4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6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x14ac:dyDescent="0.25">
      <c r="A573" s="3"/>
      <c r="B573" s="4"/>
      <c r="C573" s="4"/>
      <c r="D573" s="4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6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x14ac:dyDescent="0.25">
      <c r="A574" s="3"/>
      <c r="B574" s="4"/>
      <c r="C574" s="4"/>
      <c r="D574" s="4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6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x14ac:dyDescent="0.25">
      <c r="A575" s="3"/>
      <c r="B575" s="4"/>
      <c r="C575" s="4"/>
      <c r="D575" s="4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6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x14ac:dyDescent="0.25">
      <c r="A576" s="3"/>
      <c r="B576" s="4"/>
      <c r="C576" s="4"/>
      <c r="D576" s="4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6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x14ac:dyDescent="0.25">
      <c r="A577" s="3"/>
      <c r="B577" s="4"/>
      <c r="C577" s="4"/>
      <c r="D577" s="4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6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x14ac:dyDescent="0.25">
      <c r="A578" s="3"/>
      <c r="B578" s="4"/>
      <c r="C578" s="4"/>
      <c r="D578" s="4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6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x14ac:dyDescent="0.25">
      <c r="A579" s="3"/>
      <c r="B579" s="4"/>
      <c r="C579" s="4"/>
      <c r="D579" s="4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6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x14ac:dyDescent="0.25">
      <c r="A580" s="3"/>
      <c r="B580" s="4"/>
      <c r="C580" s="4"/>
      <c r="D580" s="4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6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x14ac:dyDescent="0.25">
      <c r="A581" s="3"/>
      <c r="B581" s="4"/>
      <c r="C581" s="4"/>
      <c r="D581" s="4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6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x14ac:dyDescent="0.25">
      <c r="A582" s="3"/>
      <c r="B582" s="4"/>
      <c r="C582" s="4"/>
      <c r="D582" s="4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6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x14ac:dyDescent="0.25">
      <c r="A583" s="3"/>
      <c r="B583" s="4"/>
      <c r="C583" s="4"/>
      <c r="D583" s="4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6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x14ac:dyDescent="0.25">
      <c r="A584" s="3"/>
      <c r="B584" s="4"/>
      <c r="C584" s="4"/>
      <c r="D584" s="4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6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x14ac:dyDescent="0.25">
      <c r="A585" s="3"/>
      <c r="B585" s="4"/>
      <c r="C585" s="4"/>
      <c r="D585" s="4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6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x14ac:dyDescent="0.25">
      <c r="A586" s="3"/>
      <c r="B586" s="4"/>
      <c r="C586" s="4"/>
      <c r="D586" s="4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6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x14ac:dyDescent="0.25">
      <c r="A587" s="3"/>
      <c r="B587" s="4"/>
      <c r="C587" s="4"/>
      <c r="D587" s="4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6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x14ac:dyDescent="0.25">
      <c r="A588" s="3"/>
      <c r="B588" s="4"/>
      <c r="C588" s="4"/>
      <c r="D588" s="4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6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x14ac:dyDescent="0.25">
      <c r="A589" s="3"/>
      <c r="B589" s="4"/>
      <c r="C589" s="4"/>
      <c r="D589" s="4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6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x14ac:dyDescent="0.25">
      <c r="A590" s="3"/>
      <c r="B590" s="4"/>
      <c r="C590" s="4"/>
      <c r="D590" s="4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6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x14ac:dyDescent="0.25">
      <c r="A591" s="3"/>
      <c r="B591" s="4"/>
      <c r="C591" s="4"/>
      <c r="D591" s="4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6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x14ac:dyDescent="0.25">
      <c r="A592" s="3"/>
      <c r="B592" s="4"/>
      <c r="C592" s="4"/>
      <c r="D592" s="4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6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x14ac:dyDescent="0.25">
      <c r="A593" s="3"/>
      <c r="B593" s="4"/>
      <c r="C593" s="4"/>
      <c r="D593" s="4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6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x14ac:dyDescent="0.25">
      <c r="A594" s="3"/>
      <c r="B594" s="4"/>
      <c r="C594" s="4"/>
      <c r="D594" s="4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6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x14ac:dyDescent="0.25">
      <c r="A595" s="3"/>
      <c r="B595" s="4"/>
      <c r="C595" s="4"/>
      <c r="D595" s="4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6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x14ac:dyDescent="0.25">
      <c r="A596" s="3"/>
      <c r="B596" s="4"/>
      <c r="C596" s="4"/>
      <c r="D596" s="4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6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x14ac:dyDescent="0.25">
      <c r="A597" s="3"/>
      <c r="B597" s="4"/>
      <c r="C597" s="4"/>
      <c r="D597" s="4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6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x14ac:dyDescent="0.25">
      <c r="A598" s="3"/>
      <c r="B598" s="4"/>
      <c r="C598" s="4"/>
      <c r="D598" s="4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6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x14ac:dyDescent="0.25">
      <c r="A599" s="3"/>
      <c r="B599" s="4"/>
      <c r="C599" s="4"/>
      <c r="D599" s="4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6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x14ac:dyDescent="0.25">
      <c r="A600" s="3"/>
      <c r="B600" s="4"/>
      <c r="C600" s="4"/>
      <c r="D600" s="4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6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x14ac:dyDescent="0.25">
      <c r="A601" s="3"/>
      <c r="B601" s="4"/>
      <c r="C601" s="4"/>
      <c r="D601" s="4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6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x14ac:dyDescent="0.25">
      <c r="A602" s="3"/>
      <c r="B602" s="4"/>
      <c r="C602" s="4"/>
      <c r="D602" s="4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6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x14ac:dyDescent="0.25">
      <c r="A603" s="3"/>
      <c r="B603" s="4"/>
      <c r="C603" s="4"/>
      <c r="D603" s="4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6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x14ac:dyDescent="0.25">
      <c r="A604" s="3"/>
      <c r="B604" s="4"/>
      <c r="C604" s="4"/>
      <c r="D604" s="4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6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x14ac:dyDescent="0.25">
      <c r="A605" s="3"/>
      <c r="B605" s="4"/>
      <c r="C605" s="4"/>
      <c r="D605" s="4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6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x14ac:dyDescent="0.25">
      <c r="A606" s="3"/>
      <c r="B606" s="4"/>
      <c r="C606" s="4"/>
      <c r="D606" s="4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6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x14ac:dyDescent="0.25">
      <c r="A607" s="3"/>
      <c r="B607" s="4"/>
      <c r="C607" s="4"/>
      <c r="D607" s="4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6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x14ac:dyDescent="0.25">
      <c r="A608" s="3"/>
      <c r="B608" s="4"/>
      <c r="C608" s="4"/>
      <c r="D608" s="4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6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x14ac:dyDescent="0.25">
      <c r="A609" s="3"/>
      <c r="B609" s="4"/>
      <c r="C609" s="4"/>
      <c r="D609" s="4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6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x14ac:dyDescent="0.25">
      <c r="A610" s="3"/>
      <c r="B610" s="4"/>
      <c r="C610" s="4"/>
      <c r="D610" s="4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6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x14ac:dyDescent="0.25">
      <c r="A611" s="3"/>
      <c r="B611" s="4"/>
      <c r="C611" s="4"/>
      <c r="D611" s="4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6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x14ac:dyDescent="0.25">
      <c r="A612" s="3"/>
      <c r="B612" s="4"/>
      <c r="C612" s="4"/>
      <c r="D612" s="4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6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x14ac:dyDescent="0.25">
      <c r="A613" s="3"/>
      <c r="B613" s="4"/>
      <c r="C613" s="4"/>
      <c r="D613" s="4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6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x14ac:dyDescent="0.25">
      <c r="A614" s="3"/>
      <c r="B614" s="4"/>
      <c r="C614" s="4"/>
      <c r="D614" s="4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6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x14ac:dyDescent="0.25">
      <c r="A615" s="3"/>
      <c r="B615" s="4"/>
      <c r="C615" s="4"/>
      <c r="D615" s="4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6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x14ac:dyDescent="0.25">
      <c r="A616" s="3"/>
      <c r="B616" s="4"/>
      <c r="C616" s="4"/>
      <c r="D616" s="4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6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x14ac:dyDescent="0.25">
      <c r="A617" s="3"/>
      <c r="B617" s="4"/>
      <c r="C617" s="4"/>
      <c r="D617" s="4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6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x14ac:dyDescent="0.25">
      <c r="A618" s="3"/>
      <c r="B618" s="4"/>
      <c r="C618" s="4"/>
      <c r="D618" s="4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6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x14ac:dyDescent="0.25">
      <c r="A619" s="3"/>
      <c r="B619" s="4"/>
      <c r="C619" s="4"/>
      <c r="D619" s="4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6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x14ac:dyDescent="0.25">
      <c r="A620" s="3"/>
      <c r="B620" s="4"/>
      <c r="C620" s="4"/>
      <c r="D620" s="4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6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x14ac:dyDescent="0.25">
      <c r="A621" s="3"/>
      <c r="B621" s="4"/>
      <c r="C621" s="4"/>
      <c r="D621" s="4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6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x14ac:dyDescent="0.25">
      <c r="A622" s="3"/>
      <c r="B622" s="4"/>
      <c r="C622" s="4"/>
      <c r="D622" s="4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6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x14ac:dyDescent="0.25">
      <c r="A623" s="3"/>
      <c r="B623" s="4"/>
      <c r="C623" s="4"/>
      <c r="D623" s="4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6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x14ac:dyDescent="0.25">
      <c r="A624" s="3"/>
      <c r="B624" s="4"/>
      <c r="C624" s="4"/>
      <c r="D624" s="4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6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x14ac:dyDescent="0.25">
      <c r="A625" s="3"/>
      <c r="B625" s="4"/>
      <c r="C625" s="4"/>
      <c r="D625" s="4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6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x14ac:dyDescent="0.25">
      <c r="A626" s="3"/>
      <c r="B626" s="4"/>
      <c r="C626" s="4"/>
      <c r="D626" s="4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6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x14ac:dyDescent="0.25">
      <c r="A627" s="3"/>
      <c r="B627" s="4"/>
      <c r="C627" s="4"/>
      <c r="D627" s="4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6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x14ac:dyDescent="0.25">
      <c r="A628" s="3"/>
      <c r="B628" s="4"/>
      <c r="C628" s="4"/>
      <c r="D628" s="4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6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x14ac:dyDescent="0.25">
      <c r="A629" s="3"/>
      <c r="B629" s="4"/>
      <c r="C629" s="4"/>
      <c r="D629" s="4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6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x14ac:dyDescent="0.25">
      <c r="A630" s="3"/>
      <c r="B630" s="4"/>
      <c r="C630" s="4"/>
      <c r="D630" s="4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6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x14ac:dyDescent="0.25">
      <c r="A631" s="3"/>
      <c r="B631" s="4"/>
      <c r="C631" s="4"/>
      <c r="D631" s="4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6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x14ac:dyDescent="0.25">
      <c r="A632" s="3"/>
      <c r="B632" s="4"/>
      <c r="C632" s="4"/>
      <c r="D632" s="4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6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x14ac:dyDescent="0.25">
      <c r="A633" s="3"/>
      <c r="B633" s="4"/>
      <c r="C633" s="4"/>
      <c r="D633" s="4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6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x14ac:dyDescent="0.25">
      <c r="A634" s="3"/>
      <c r="B634" s="4"/>
      <c r="C634" s="4"/>
      <c r="D634" s="4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6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x14ac:dyDescent="0.25">
      <c r="A635" s="3"/>
      <c r="B635" s="4"/>
      <c r="C635" s="4"/>
      <c r="D635" s="4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6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x14ac:dyDescent="0.25">
      <c r="A636" s="3"/>
      <c r="B636" s="4"/>
      <c r="C636" s="4"/>
      <c r="D636" s="4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6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x14ac:dyDescent="0.25">
      <c r="A637" s="3"/>
      <c r="B637" s="4"/>
      <c r="C637" s="4"/>
      <c r="D637" s="4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6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x14ac:dyDescent="0.25">
      <c r="A638" s="3"/>
      <c r="B638" s="4"/>
      <c r="C638" s="4"/>
      <c r="D638" s="4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6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x14ac:dyDescent="0.25">
      <c r="A639" s="3"/>
      <c r="B639" s="4"/>
      <c r="C639" s="4"/>
      <c r="D639" s="4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6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x14ac:dyDescent="0.25">
      <c r="A640" s="3"/>
      <c r="B640" s="4"/>
      <c r="C640" s="4"/>
      <c r="D640" s="4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6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x14ac:dyDescent="0.25">
      <c r="A641" s="3"/>
      <c r="B641" s="4"/>
      <c r="C641" s="4"/>
      <c r="D641" s="4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6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x14ac:dyDescent="0.25">
      <c r="A642" s="3"/>
      <c r="B642" s="4"/>
      <c r="C642" s="4"/>
      <c r="D642" s="4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6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x14ac:dyDescent="0.25">
      <c r="A643" s="3"/>
      <c r="B643" s="4"/>
      <c r="C643" s="4"/>
      <c r="D643" s="4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6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x14ac:dyDescent="0.25">
      <c r="A644" s="3"/>
      <c r="B644" s="4"/>
      <c r="C644" s="4"/>
      <c r="D644" s="4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6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x14ac:dyDescent="0.25">
      <c r="A645" s="3"/>
      <c r="B645" s="4"/>
      <c r="C645" s="4"/>
      <c r="D645" s="4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6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x14ac:dyDescent="0.25">
      <c r="A646" s="3"/>
      <c r="B646" s="4"/>
      <c r="C646" s="4"/>
      <c r="D646" s="4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6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x14ac:dyDescent="0.25">
      <c r="A647" s="3"/>
      <c r="B647" s="4"/>
      <c r="C647" s="4"/>
      <c r="D647" s="4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6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x14ac:dyDescent="0.25">
      <c r="A648" s="3"/>
      <c r="B648" s="4"/>
      <c r="C648" s="4"/>
      <c r="D648" s="4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6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x14ac:dyDescent="0.25">
      <c r="A649" s="3"/>
      <c r="B649" s="4"/>
      <c r="C649" s="4"/>
      <c r="D649" s="4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6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x14ac:dyDescent="0.25">
      <c r="A650" s="3"/>
      <c r="B650" s="4"/>
      <c r="C650" s="4"/>
      <c r="D650" s="4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6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x14ac:dyDescent="0.25">
      <c r="A651" s="3"/>
      <c r="B651" s="4"/>
      <c r="C651" s="4"/>
      <c r="D651" s="4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6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x14ac:dyDescent="0.25">
      <c r="A652" s="3"/>
      <c r="B652" s="4"/>
      <c r="C652" s="4"/>
      <c r="D652" s="4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6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x14ac:dyDescent="0.25">
      <c r="A653" s="3"/>
      <c r="B653" s="4"/>
      <c r="C653" s="4"/>
      <c r="D653" s="4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6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x14ac:dyDescent="0.25">
      <c r="A654" s="3"/>
      <c r="B654" s="4"/>
      <c r="C654" s="4"/>
      <c r="D654" s="4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6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x14ac:dyDescent="0.25">
      <c r="A655" s="3"/>
      <c r="B655" s="4"/>
      <c r="C655" s="4"/>
      <c r="D655" s="4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6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x14ac:dyDescent="0.25">
      <c r="A656" s="3"/>
      <c r="B656" s="4"/>
      <c r="C656" s="4"/>
      <c r="D656" s="4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6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x14ac:dyDescent="0.25">
      <c r="A657" s="3"/>
      <c r="B657" s="4"/>
      <c r="C657" s="4"/>
      <c r="D657" s="4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6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x14ac:dyDescent="0.25">
      <c r="A658" s="3"/>
      <c r="B658" s="4"/>
      <c r="C658" s="4"/>
      <c r="D658" s="4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6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x14ac:dyDescent="0.25">
      <c r="A659" s="3"/>
      <c r="B659" s="4"/>
      <c r="C659" s="4"/>
      <c r="D659" s="4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6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x14ac:dyDescent="0.25">
      <c r="A660" s="3"/>
      <c r="B660" s="4"/>
      <c r="C660" s="4"/>
      <c r="D660" s="4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6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x14ac:dyDescent="0.25">
      <c r="A661" s="3"/>
      <c r="B661" s="4"/>
      <c r="C661" s="4"/>
      <c r="D661" s="4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6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x14ac:dyDescent="0.25">
      <c r="A662" s="3"/>
      <c r="B662" s="4"/>
      <c r="C662" s="4"/>
      <c r="D662" s="4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6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x14ac:dyDescent="0.25">
      <c r="A663" s="3"/>
      <c r="B663" s="4"/>
      <c r="C663" s="4"/>
      <c r="D663" s="4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6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x14ac:dyDescent="0.25">
      <c r="A664" s="3"/>
      <c r="B664" s="4"/>
      <c r="C664" s="4"/>
      <c r="D664" s="4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6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x14ac:dyDescent="0.25">
      <c r="A665" s="3"/>
      <c r="B665" s="4"/>
      <c r="C665" s="4"/>
      <c r="D665" s="4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6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x14ac:dyDescent="0.25">
      <c r="A666" s="3"/>
      <c r="B666" s="4"/>
      <c r="C666" s="4"/>
      <c r="D666" s="4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6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x14ac:dyDescent="0.25">
      <c r="A667" s="3"/>
      <c r="B667" s="4"/>
      <c r="C667" s="4"/>
      <c r="D667" s="4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6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x14ac:dyDescent="0.25">
      <c r="A668" s="3"/>
      <c r="B668" s="4"/>
      <c r="C668" s="4"/>
      <c r="D668" s="4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6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x14ac:dyDescent="0.25">
      <c r="A669" s="3"/>
      <c r="B669" s="4"/>
      <c r="C669" s="4"/>
      <c r="D669" s="4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6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x14ac:dyDescent="0.25">
      <c r="A670" s="3"/>
      <c r="B670" s="4"/>
      <c r="C670" s="4"/>
      <c r="D670" s="4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6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x14ac:dyDescent="0.25">
      <c r="A671" s="3"/>
      <c r="B671" s="4"/>
      <c r="C671" s="4"/>
      <c r="D671" s="4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6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x14ac:dyDescent="0.25">
      <c r="A672" s="3"/>
      <c r="B672" s="4"/>
      <c r="C672" s="4"/>
      <c r="D672" s="4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6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x14ac:dyDescent="0.25">
      <c r="A673" s="3"/>
      <c r="B673" s="4"/>
      <c r="C673" s="4"/>
      <c r="D673" s="4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6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x14ac:dyDescent="0.25">
      <c r="A674" s="3"/>
      <c r="B674" s="4"/>
      <c r="C674" s="4"/>
      <c r="D674" s="4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6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x14ac:dyDescent="0.25">
      <c r="A675" s="3"/>
      <c r="B675" s="4"/>
      <c r="C675" s="4"/>
      <c r="D675" s="4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6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x14ac:dyDescent="0.25">
      <c r="A676" s="3"/>
      <c r="B676" s="4"/>
      <c r="C676" s="4"/>
      <c r="D676" s="4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6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x14ac:dyDescent="0.25">
      <c r="A677" s="3"/>
      <c r="B677" s="4"/>
      <c r="C677" s="4"/>
      <c r="D677" s="4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6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x14ac:dyDescent="0.25">
      <c r="A678" s="3"/>
      <c r="B678" s="4"/>
      <c r="C678" s="4"/>
      <c r="D678" s="4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6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x14ac:dyDescent="0.25">
      <c r="A679" s="3"/>
      <c r="B679" s="4"/>
      <c r="C679" s="4"/>
      <c r="D679" s="4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6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x14ac:dyDescent="0.25">
      <c r="A680" s="3"/>
      <c r="B680" s="4"/>
      <c r="C680" s="4"/>
      <c r="D680" s="4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6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x14ac:dyDescent="0.25">
      <c r="A681" s="3"/>
      <c r="B681" s="4"/>
      <c r="C681" s="4"/>
      <c r="D681" s="4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6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x14ac:dyDescent="0.25">
      <c r="A682" s="3"/>
      <c r="B682" s="4"/>
      <c r="C682" s="4"/>
      <c r="D682" s="4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6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x14ac:dyDescent="0.25">
      <c r="A683" s="3"/>
      <c r="B683" s="4"/>
      <c r="C683" s="4"/>
      <c r="D683" s="4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6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x14ac:dyDescent="0.25">
      <c r="A684" s="3"/>
      <c r="B684" s="4"/>
      <c r="C684" s="4"/>
      <c r="D684" s="4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6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x14ac:dyDescent="0.25">
      <c r="A685" s="3"/>
      <c r="B685" s="4"/>
      <c r="C685" s="4"/>
      <c r="D685" s="4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6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x14ac:dyDescent="0.25">
      <c r="A686" s="3"/>
      <c r="B686" s="4"/>
      <c r="C686" s="4"/>
      <c r="D686" s="4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6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x14ac:dyDescent="0.25">
      <c r="A687" s="3"/>
      <c r="B687" s="4"/>
      <c r="C687" s="4"/>
      <c r="D687" s="4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6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x14ac:dyDescent="0.25">
      <c r="A688" s="3"/>
      <c r="B688" s="4"/>
      <c r="C688" s="4"/>
      <c r="D688" s="4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6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x14ac:dyDescent="0.25">
      <c r="A689" s="3"/>
      <c r="B689" s="4"/>
      <c r="C689" s="4"/>
      <c r="D689" s="4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6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x14ac:dyDescent="0.25">
      <c r="A690" s="3"/>
      <c r="B690" s="4"/>
      <c r="C690" s="4"/>
      <c r="D690" s="4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6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x14ac:dyDescent="0.25">
      <c r="A691" s="3"/>
      <c r="B691" s="4"/>
      <c r="C691" s="4"/>
      <c r="D691" s="4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6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x14ac:dyDescent="0.25">
      <c r="A692" s="3"/>
      <c r="B692" s="4"/>
      <c r="C692" s="4"/>
      <c r="D692" s="4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6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x14ac:dyDescent="0.25">
      <c r="A693" s="3"/>
      <c r="B693" s="4"/>
      <c r="C693" s="4"/>
      <c r="D693" s="4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6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x14ac:dyDescent="0.25">
      <c r="A694" s="3"/>
      <c r="B694" s="4"/>
      <c r="C694" s="4"/>
      <c r="D694" s="4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6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x14ac:dyDescent="0.25">
      <c r="A695" s="3"/>
      <c r="B695" s="4"/>
      <c r="C695" s="4"/>
      <c r="D695" s="4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6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x14ac:dyDescent="0.25">
      <c r="A696" s="3"/>
      <c r="B696" s="4"/>
      <c r="C696" s="4"/>
      <c r="D696" s="4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6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x14ac:dyDescent="0.25">
      <c r="A697" s="3"/>
      <c r="B697" s="4"/>
      <c r="C697" s="4"/>
      <c r="D697" s="4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6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x14ac:dyDescent="0.25">
      <c r="A698" s="3"/>
      <c r="B698" s="4"/>
      <c r="C698" s="4"/>
      <c r="D698" s="4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6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x14ac:dyDescent="0.25">
      <c r="A699" s="3"/>
      <c r="B699" s="4"/>
      <c r="C699" s="4"/>
      <c r="D699" s="4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6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x14ac:dyDescent="0.25">
      <c r="A700" s="3"/>
      <c r="B700" s="4"/>
      <c r="C700" s="4"/>
      <c r="D700" s="4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6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x14ac:dyDescent="0.25">
      <c r="A701" s="3"/>
      <c r="B701" s="4"/>
      <c r="C701" s="4"/>
      <c r="D701" s="4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6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x14ac:dyDescent="0.25">
      <c r="A702" s="3"/>
      <c r="B702" s="4"/>
      <c r="C702" s="4"/>
      <c r="D702" s="4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6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x14ac:dyDescent="0.25">
      <c r="A703" s="3"/>
      <c r="B703" s="4"/>
      <c r="C703" s="4"/>
      <c r="D703" s="4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6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x14ac:dyDescent="0.25">
      <c r="A704" s="3"/>
      <c r="B704" s="4"/>
      <c r="C704" s="4"/>
      <c r="D704" s="4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6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x14ac:dyDescent="0.25">
      <c r="A705" s="3"/>
      <c r="B705" s="4"/>
      <c r="C705" s="4"/>
      <c r="D705" s="4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6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x14ac:dyDescent="0.25">
      <c r="A706" s="3"/>
      <c r="B706" s="4"/>
      <c r="C706" s="4"/>
      <c r="D706" s="4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6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x14ac:dyDescent="0.25">
      <c r="A707" s="3"/>
      <c r="B707" s="4"/>
      <c r="C707" s="4"/>
      <c r="D707" s="4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6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x14ac:dyDescent="0.25">
      <c r="A708" s="3"/>
      <c r="B708" s="4"/>
      <c r="C708" s="4"/>
      <c r="D708" s="4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6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x14ac:dyDescent="0.25">
      <c r="A709" s="3"/>
      <c r="B709" s="4"/>
      <c r="C709" s="4"/>
      <c r="D709" s="4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6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x14ac:dyDescent="0.25">
      <c r="A710" s="3"/>
      <c r="B710" s="4"/>
      <c r="C710" s="4"/>
      <c r="D710" s="4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6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x14ac:dyDescent="0.25">
      <c r="A711" s="3"/>
      <c r="B711" s="4"/>
      <c r="C711" s="4"/>
      <c r="D711" s="4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6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x14ac:dyDescent="0.25">
      <c r="A712" s="3"/>
      <c r="B712" s="4"/>
      <c r="C712" s="4"/>
      <c r="D712" s="4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6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x14ac:dyDescent="0.25">
      <c r="A713" s="3"/>
      <c r="B713" s="4"/>
      <c r="C713" s="4"/>
      <c r="D713" s="4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6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x14ac:dyDescent="0.25">
      <c r="A714" s="3"/>
      <c r="B714" s="4"/>
      <c r="C714" s="4"/>
      <c r="D714" s="4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6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x14ac:dyDescent="0.25">
      <c r="A715" s="3"/>
      <c r="B715" s="4"/>
      <c r="C715" s="4"/>
      <c r="D715" s="4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6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x14ac:dyDescent="0.25">
      <c r="A716" s="3"/>
      <c r="B716" s="4"/>
      <c r="C716" s="4"/>
      <c r="D716" s="4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6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x14ac:dyDescent="0.25">
      <c r="A717" s="3"/>
      <c r="B717" s="4"/>
      <c r="C717" s="4"/>
      <c r="D717" s="4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6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x14ac:dyDescent="0.25">
      <c r="A718" s="3"/>
      <c r="B718" s="4"/>
      <c r="C718" s="4"/>
      <c r="D718" s="4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6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x14ac:dyDescent="0.25">
      <c r="A719" s="3"/>
      <c r="B719" s="4"/>
      <c r="C719" s="4"/>
      <c r="D719" s="4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6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x14ac:dyDescent="0.25">
      <c r="A720" s="3"/>
      <c r="B720" s="4"/>
      <c r="C720" s="4"/>
      <c r="D720" s="4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6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x14ac:dyDescent="0.25">
      <c r="A721" s="3"/>
      <c r="B721" s="4"/>
      <c r="C721" s="4"/>
      <c r="D721" s="4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6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x14ac:dyDescent="0.25">
      <c r="A722" s="3"/>
      <c r="B722" s="4"/>
      <c r="C722" s="4"/>
      <c r="D722" s="4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6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x14ac:dyDescent="0.25">
      <c r="A723" s="3"/>
      <c r="B723" s="4"/>
      <c r="C723" s="4"/>
      <c r="D723" s="4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6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x14ac:dyDescent="0.25">
      <c r="A724" s="3"/>
      <c r="B724" s="4"/>
      <c r="C724" s="4"/>
      <c r="D724" s="4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6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x14ac:dyDescent="0.25">
      <c r="A725" s="3"/>
      <c r="B725" s="4"/>
      <c r="C725" s="4"/>
      <c r="D725" s="4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6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x14ac:dyDescent="0.25">
      <c r="A726" s="3"/>
      <c r="B726" s="4"/>
      <c r="C726" s="4"/>
      <c r="D726" s="4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6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x14ac:dyDescent="0.25">
      <c r="A727" s="3"/>
      <c r="B727" s="4"/>
      <c r="C727" s="4"/>
      <c r="D727" s="4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6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x14ac:dyDescent="0.25">
      <c r="A728" s="3"/>
      <c r="B728" s="4"/>
      <c r="C728" s="4"/>
      <c r="D728" s="4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6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x14ac:dyDescent="0.25">
      <c r="A729" s="3"/>
      <c r="B729" s="4"/>
      <c r="C729" s="4"/>
      <c r="D729" s="4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6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x14ac:dyDescent="0.25">
      <c r="A730" s="3"/>
      <c r="B730" s="4"/>
      <c r="C730" s="4"/>
      <c r="D730" s="4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6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x14ac:dyDescent="0.25">
      <c r="A731" s="3"/>
      <c r="B731" s="4"/>
      <c r="C731" s="4"/>
      <c r="D731" s="4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6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x14ac:dyDescent="0.25">
      <c r="A732" s="3"/>
      <c r="B732" s="4"/>
      <c r="C732" s="4"/>
      <c r="D732" s="4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6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x14ac:dyDescent="0.25">
      <c r="A733" s="3"/>
      <c r="B733" s="4"/>
      <c r="C733" s="4"/>
      <c r="D733" s="4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6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x14ac:dyDescent="0.25">
      <c r="A734" s="3"/>
      <c r="B734" s="4"/>
      <c r="C734" s="4"/>
      <c r="D734" s="4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6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x14ac:dyDescent="0.25">
      <c r="A735" s="3"/>
      <c r="B735" s="4"/>
      <c r="C735" s="4"/>
      <c r="D735" s="4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6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x14ac:dyDescent="0.25">
      <c r="A736" s="3"/>
      <c r="B736" s="4"/>
      <c r="C736" s="4"/>
      <c r="D736" s="4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6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x14ac:dyDescent="0.25">
      <c r="A737" s="3"/>
      <c r="B737" s="4"/>
      <c r="C737" s="4"/>
      <c r="D737" s="4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6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x14ac:dyDescent="0.25">
      <c r="A738" s="3"/>
      <c r="B738" s="4"/>
      <c r="C738" s="4"/>
      <c r="D738" s="4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6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x14ac:dyDescent="0.25">
      <c r="A739" s="3"/>
      <c r="B739" s="4"/>
      <c r="C739" s="4"/>
      <c r="D739" s="4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6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x14ac:dyDescent="0.25">
      <c r="A740" s="3"/>
      <c r="B740" s="4"/>
      <c r="C740" s="4"/>
      <c r="D740" s="4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6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x14ac:dyDescent="0.25">
      <c r="A741" s="3"/>
      <c r="B741" s="4"/>
      <c r="C741" s="4"/>
      <c r="D741" s="4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6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x14ac:dyDescent="0.25">
      <c r="A742" s="3"/>
      <c r="B742" s="4"/>
      <c r="C742" s="4"/>
      <c r="D742" s="4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6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x14ac:dyDescent="0.25">
      <c r="A743" s="3"/>
      <c r="B743" s="4"/>
      <c r="C743" s="4"/>
      <c r="D743" s="4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6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x14ac:dyDescent="0.25">
      <c r="A744" s="3"/>
      <c r="B744" s="4"/>
      <c r="C744" s="4"/>
      <c r="D744" s="4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6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x14ac:dyDescent="0.25">
      <c r="A745" s="3"/>
      <c r="B745" s="4"/>
      <c r="C745" s="4"/>
      <c r="D745" s="4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6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x14ac:dyDescent="0.25">
      <c r="A746" s="3"/>
      <c r="B746" s="4"/>
      <c r="C746" s="4"/>
      <c r="D746" s="4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6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x14ac:dyDescent="0.25">
      <c r="A747" s="3"/>
      <c r="B747" s="4"/>
      <c r="C747" s="4"/>
      <c r="D747" s="4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6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x14ac:dyDescent="0.25">
      <c r="A748" s="3"/>
      <c r="B748" s="4"/>
      <c r="C748" s="4"/>
      <c r="D748" s="4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6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x14ac:dyDescent="0.25">
      <c r="A749" s="3"/>
      <c r="B749" s="4"/>
      <c r="C749" s="4"/>
      <c r="D749" s="4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6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x14ac:dyDescent="0.25">
      <c r="A750" s="3"/>
      <c r="B750" s="4"/>
      <c r="C750" s="4"/>
      <c r="D750" s="4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6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x14ac:dyDescent="0.25">
      <c r="A751" s="3"/>
      <c r="B751" s="4"/>
      <c r="C751" s="4"/>
      <c r="D751" s="4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6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x14ac:dyDescent="0.25">
      <c r="A752" s="3"/>
      <c r="B752" s="4"/>
      <c r="C752" s="4"/>
      <c r="D752" s="4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6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x14ac:dyDescent="0.25">
      <c r="A753" s="3"/>
      <c r="B753" s="4"/>
      <c r="C753" s="4"/>
      <c r="D753" s="4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6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x14ac:dyDescent="0.25">
      <c r="A754" s="3"/>
      <c r="B754" s="4"/>
      <c r="C754" s="4"/>
      <c r="D754" s="4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6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x14ac:dyDescent="0.25">
      <c r="A755" s="3"/>
      <c r="B755" s="4"/>
      <c r="C755" s="4"/>
      <c r="D755" s="4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6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x14ac:dyDescent="0.25">
      <c r="A756" s="3"/>
      <c r="B756" s="4"/>
      <c r="C756" s="4"/>
      <c r="D756" s="4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6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x14ac:dyDescent="0.25">
      <c r="A757" s="3"/>
      <c r="B757" s="4"/>
      <c r="C757" s="4"/>
      <c r="D757" s="4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6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x14ac:dyDescent="0.25">
      <c r="A758" s="3"/>
      <c r="B758" s="4"/>
      <c r="C758" s="4"/>
      <c r="D758" s="4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6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x14ac:dyDescent="0.25">
      <c r="A759" s="3"/>
      <c r="B759" s="4"/>
      <c r="C759" s="4"/>
      <c r="D759" s="4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6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x14ac:dyDescent="0.25">
      <c r="A760" s="3"/>
      <c r="B760" s="4"/>
      <c r="C760" s="4"/>
      <c r="D760" s="4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6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x14ac:dyDescent="0.25">
      <c r="A761" s="3"/>
      <c r="B761" s="4"/>
      <c r="C761" s="4"/>
      <c r="D761" s="4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6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x14ac:dyDescent="0.25">
      <c r="A762" s="3"/>
      <c r="B762" s="4"/>
      <c r="C762" s="4"/>
      <c r="D762" s="4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6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x14ac:dyDescent="0.25">
      <c r="A763" s="3"/>
      <c r="B763" s="4"/>
      <c r="C763" s="4"/>
      <c r="D763" s="4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6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x14ac:dyDescent="0.25">
      <c r="A764" s="3"/>
      <c r="B764" s="4"/>
      <c r="C764" s="4"/>
      <c r="D764" s="4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6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x14ac:dyDescent="0.25">
      <c r="A765" s="3"/>
      <c r="B765" s="4"/>
      <c r="C765" s="4"/>
      <c r="D765" s="4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6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x14ac:dyDescent="0.25">
      <c r="A766" s="3"/>
      <c r="B766" s="4"/>
      <c r="C766" s="4"/>
      <c r="D766" s="4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6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x14ac:dyDescent="0.25">
      <c r="A767" s="3"/>
      <c r="B767" s="4"/>
      <c r="C767" s="4"/>
      <c r="D767" s="4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6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x14ac:dyDescent="0.25">
      <c r="A768" s="3"/>
      <c r="B768" s="4"/>
      <c r="C768" s="4"/>
      <c r="D768" s="4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6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x14ac:dyDescent="0.25">
      <c r="A769" s="3"/>
      <c r="B769" s="4"/>
      <c r="C769" s="4"/>
      <c r="D769" s="4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6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x14ac:dyDescent="0.25">
      <c r="A770" s="3"/>
      <c r="B770" s="4"/>
      <c r="C770" s="4"/>
      <c r="D770" s="4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6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x14ac:dyDescent="0.25">
      <c r="A771" s="3"/>
      <c r="B771" s="4"/>
      <c r="C771" s="4"/>
      <c r="D771" s="4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6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x14ac:dyDescent="0.25">
      <c r="A772" s="3"/>
      <c r="B772" s="4"/>
      <c r="C772" s="4"/>
      <c r="D772" s="4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6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x14ac:dyDescent="0.25">
      <c r="A773" s="3"/>
      <c r="B773" s="4"/>
      <c r="C773" s="4"/>
      <c r="D773" s="4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6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x14ac:dyDescent="0.25">
      <c r="A774" s="3"/>
      <c r="B774" s="4"/>
      <c r="C774" s="4"/>
      <c r="D774" s="4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6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x14ac:dyDescent="0.25">
      <c r="A775" s="3"/>
      <c r="B775" s="4"/>
      <c r="C775" s="4"/>
      <c r="D775" s="4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6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x14ac:dyDescent="0.25">
      <c r="A776" s="3"/>
      <c r="B776" s="4"/>
      <c r="C776" s="4"/>
      <c r="D776" s="4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6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x14ac:dyDescent="0.25">
      <c r="A777" s="3"/>
      <c r="B777" s="4"/>
      <c r="C777" s="4"/>
      <c r="D777" s="4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6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x14ac:dyDescent="0.25">
      <c r="A778" s="3"/>
      <c r="B778" s="4"/>
      <c r="C778" s="4"/>
      <c r="D778" s="4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6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x14ac:dyDescent="0.25">
      <c r="A779" s="3"/>
      <c r="B779" s="4"/>
      <c r="C779" s="4"/>
      <c r="D779" s="4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6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x14ac:dyDescent="0.25">
      <c r="A780" s="3"/>
      <c r="B780" s="4"/>
      <c r="C780" s="4"/>
      <c r="D780" s="4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6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x14ac:dyDescent="0.25">
      <c r="A781" s="3"/>
      <c r="B781" s="4"/>
      <c r="C781" s="4"/>
      <c r="D781" s="4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6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x14ac:dyDescent="0.25">
      <c r="A782" s="3"/>
      <c r="B782" s="4"/>
      <c r="C782" s="4"/>
      <c r="D782" s="4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6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x14ac:dyDescent="0.25">
      <c r="A783" s="3"/>
      <c r="B783" s="4"/>
      <c r="C783" s="4"/>
      <c r="D783" s="4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6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x14ac:dyDescent="0.25">
      <c r="A784" s="3"/>
      <c r="B784" s="4"/>
      <c r="C784" s="4"/>
      <c r="D784" s="4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6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x14ac:dyDescent="0.25">
      <c r="A785" s="3"/>
      <c r="B785" s="4"/>
      <c r="C785" s="4"/>
      <c r="D785" s="4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6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x14ac:dyDescent="0.25">
      <c r="A786" s="3"/>
      <c r="B786" s="4"/>
      <c r="C786" s="4"/>
      <c r="D786" s="4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6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x14ac:dyDescent="0.25">
      <c r="A787" s="3"/>
      <c r="B787" s="4"/>
      <c r="C787" s="4"/>
      <c r="D787" s="4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6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x14ac:dyDescent="0.25">
      <c r="A788" s="3"/>
      <c r="B788" s="4"/>
      <c r="C788" s="4"/>
      <c r="D788" s="4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6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x14ac:dyDescent="0.25">
      <c r="A789" s="3"/>
      <c r="B789" s="4"/>
      <c r="C789" s="4"/>
      <c r="D789" s="4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6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x14ac:dyDescent="0.25">
      <c r="A790" s="3"/>
      <c r="B790" s="4"/>
      <c r="C790" s="4"/>
      <c r="D790" s="4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6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x14ac:dyDescent="0.25">
      <c r="A791" s="3"/>
      <c r="B791" s="4"/>
      <c r="C791" s="4"/>
      <c r="D791" s="4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6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x14ac:dyDescent="0.25">
      <c r="A792" s="3"/>
      <c r="B792" s="4"/>
      <c r="C792" s="4"/>
      <c r="D792" s="4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6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x14ac:dyDescent="0.25">
      <c r="A793" s="3"/>
      <c r="B793" s="4"/>
      <c r="C793" s="4"/>
      <c r="D793" s="4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6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x14ac:dyDescent="0.25">
      <c r="A794" s="3"/>
      <c r="B794" s="4"/>
      <c r="C794" s="4"/>
      <c r="D794" s="4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6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x14ac:dyDescent="0.25">
      <c r="A795" s="3"/>
      <c r="B795" s="4"/>
      <c r="C795" s="4"/>
      <c r="D795" s="4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6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x14ac:dyDescent="0.25">
      <c r="A796" s="3"/>
      <c r="B796" s="4"/>
      <c r="C796" s="4"/>
      <c r="D796" s="4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6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x14ac:dyDescent="0.25">
      <c r="A797" s="3"/>
      <c r="B797" s="4"/>
      <c r="C797" s="4"/>
      <c r="D797" s="4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6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x14ac:dyDescent="0.25">
      <c r="A798" s="3"/>
      <c r="B798" s="4"/>
      <c r="C798" s="4"/>
      <c r="D798" s="4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6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x14ac:dyDescent="0.25">
      <c r="A799" s="3"/>
      <c r="B799" s="4"/>
      <c r="C799" s="4"/>
      <c r="D799" s="4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6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x14ac:dyDescent="0.25">
      <c r="A800" s="3"/>
      <c r="B800" s="4"/>
      <c r="C800" s="4"/>
      <c r="D800" s="4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6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x14ac:dyDescent="0.25">
      <c r="A801" s="3"/>
      <c r="B801" s="4"/>
      <c r="C801" s="4"/>
      <c r="D801" s="4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6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x14ac:dyDescent="0.25">
      <c r="A802" s="3"/>
      <c r="B802" s="4"/>
      <c r="C802" s="4"/>
      <c r="D802" s="4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6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x14ac:dyDescent="0.25">
      <c r="A803" s="3"/>
      <c r="B803" s="4"/>
      <c r="C803" s="4"/>
      <c r="D803" s="4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6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x14ac:dyDescent="0.25">
      <c r="A804" s="3"/>
      <c r="B804" s="4"/>
      <c r="C804" s="4"/>
      <c r="D804" s="4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6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x14ac:dyDescent="0.25">
      <c r="A805" s="3"/>
      <c r="B805" s="4"/>
      <c r="C805" s="4"/>
      <c r="D805" s="4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6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x14ac:dyDescent="0.25">
      <c r="A806" s="3"/>
      <c r="B806" s="4"/>
      <c r="C806" s="4"/>
      <c r="D806" s="4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6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x14ac:dyDescent="0.25">
      <c r="A807" s="3"/>
      <c r="B807" s="4"/>
      <c r="C807" s="4"/>
      <c r="D807" s="4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6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x14ac:dyDescent="0.25">
      <c r="A808" s="3"/>
      <c r="B808" s="4"/>
      <c r="C808" s="4"/>
      <c r="D808" s="4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6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x14ac:dyDescent="0.25">
      <c r="A809" s="3"/>
      <c r="B809" s="4"/>
      <c r="C809" s="4"/>
      <c r="D809" s="4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6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x14ac:dyDescent="0.25">
      <c r="A810" s="3"/>
      <c r="B810" s="4"/>
      <c r="C810" s="4"/>
      <c r="D810" s="4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6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x14ac:dyDescent="0.25">
      <c r="A811" s="3"/>
      <c r="B811" s="4"/>
      <c r="C811" s="4"/>
      <c r="D811" s="4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6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x14ac:dyDescent="0.25">
      <c r="A812" s="3"/>
      <c r="B812" s="4"/>
      <c r="C812" s="4"/>
      <c r="D812" s="4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6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x14ac:dyDescent="0.25">
      <c r="A813" s="3"/>
      <c r="B813" s="4"/>
      <c r="C813" s="4"/>
      <c r="D813" s="4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6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x14ac:dyDescent="0.25">
      <c r="A814" s="3"/>
      <c r="B814" s="4"/>
      <c r="C814" s="4"/>
      <c r="D814" s="4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6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x14ac:dyDescent="0.25">
      <c r="A815" s="3"/>
      <c r="B815" s="4"/>
      <c r="C815" s="4"/>
      <c r="D815" s="4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6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x14ac:dyDescent="0.25">
      <c r="A816" s="3"/>
      <c r="B816" s="4"/>
      <c r="C816" s="4"/>
      <c r="D816" s="4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6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x14ac:dyDescent="0.25">
      <c r="A817" s="3"/>
      <c r="B817" s="4"/>
      <c r="C817" s="4"/>
      <c r="D817" s="4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6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x14ac:dyDescent="0.25">
      <c r="A818" s="3"/>
      <c r="B818" s="4"/>
      <c r="C818" s="4"/>
      <c r="D818" s="4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6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x14ac:dyDescent="0.25">
      <c r="A819" s="3"/>
      <c r="B819" s="4"/>
      <c r="C819" s="4"/>
      <c r="D819" s="4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6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x14ac:dyDescent="0.25">
      <c r="A820" s="3"/>
      <c r="B820" s="4"/>
      <c r="C820" s="4"/>
      <c r="D820" s="4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6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x14ac:dyDescent="0.25">
      <c r="A821" s="3"/>
      <c r="B821" s="4"/>
      <c r="C821" s="4"/>
      <c r="D821" s="4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6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x14ac:dyDescent="0.25">
      <c r="A822" s="3"/>
      <c r="B822" s="4"/>
      <c r="C822" s="4"/>
      <c r="D822" s="4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6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x14ac:dyDescent="0.25">
      <c r="A823" s="3"/>
      <c r="B823" s="4"/>
      <c r="C823" s="4"/>
      <c r="D823" s="4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6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x14ac:dyDescent="0.25">
      <c r="A824" s="3"/>
      <c r="B824" s="4"/>
      <c r="C824" s="4"/>
      <c r="D824" s="4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6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x14ac:dyDescent="0.25">
      <c r="A825" s="3"/>
      <c r="B825" s="4"/>
      <c r="C825" s="4"/>
      <c r="D825" s="4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6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x14ac:dyDescent="0.25">
      <c r="A826" s="3"/>
      <c r="B826" s="4"/>
      <c r="C826" s="4"/>
      <c r="D826" s="4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6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x14ac:dyDescent="0.25">
      <c r="A827" s="3"/>
      <c r="B827" s="4"/>
      <c r="C827" s="4"/>
      <c r="D827" s="4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6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x14ac:dyDescent="0.25">
      <c r="A828" s="3"/>
      <c r="B828" s="4"/>
      <c r="C828" s="4"/>
      <c r="D828" s="4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6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x14ac:dyDescent="0.25">
      <c r="A829" s="3"/>
      <c r="B829" s="4"/>
      <c r="C829" s="4"/>
      <c r="D829" s="4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6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x14ac:dyDescent="0.25">
      <c r="A830" s="3"/>
      <c r="B830" s="4"/>
      <c r="C830" s="4"/>
      <c r="D830" s="4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6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x14ac:dyDescent="0.25">
      <c r="A831" s="3"/>
      <c r="B831" s="4"/>
      <c r="C831" s="4"/>
      <c r="D831" s="4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6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x14ac:dyDescent="0.25">
      <c r="A832" s="3"/>
      <c r="B832" s="4"/>
      <c r="C832" s="4"/>
      <c r="D832" s="4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6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x14ac:dyDescent="0.25">
      <c r="A833" s="3"/>
      <c r="B833" s="4"/>
      <c r="C833" s="4"/>
      <c r="D833" s="4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6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x14ac:dyDescent="0.25">
      <c r="A834" s="3"/>
      <c r="B834" s="4"/>
      <c r="C834" s="4"/>
      <c r="D834" s="4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6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x14ac:dyDescent="0.25">
      <c r="A835" s="3"/>
      <c r="B835" s="4"/>
      <c r="C835" s="4"/>
      <c r="D835" s="4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6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x14ac:dyDescent="0.25">
      <c r="A836" s="3"/>
      <c r="B836" s="4"/>
      <c r="C836" s="4"/>
      <c r="D836" s="4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6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x14ac:dyDescent="0.25">
      <c r="A837" s="3"/>
      <c r="B837" s="4"/>
      <c r="C837" s="4"/>
      <c r="D837" s="4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6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x14ac:dyDescent="0.25">
      <c r="A838" s="3"/>
      <c r="B838" s="4"/>
      <c r="C838" s="4"/>
      <c r="D838" s="4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6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x14ac:dyDescent="0.25">
      <c r="A839" s="3"/>
      <c r="B839" s="4"/>
      <c r="C839" s="4"/>
      <c r="D839" s="4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6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x14ac:dyDescent="0.25">
      <c r="A840" s="3"/>
      <c r="B840" s="4"/>
      <c r="C840" s="4"/>
      <c r="D840" s="4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6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x14ac:dyDescent="0.25">
      <c r="A841" s="3"/>
      <c r="B841" s="4"/>
      <c r="C841" s="4"/>
      <c r="D841" s="4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6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x14ac:dyDescent="0.25">
      <c r="A842" s="3"/>
      <c r="B842" s="4"/>
      <c r="C842" s="4"/>
      <c r="D842" s="4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6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x14ac:dyDescent="0.25">
      <c r="A843" s="3"/>
      <c r="B843" s="4"/>
      <c r="C843" s="4"/>
      <c r="D843" s="4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6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x14ac:dyDescent="0.25">
      <c r="A844" s="3"/>
      <c r="B844" s="4"/>
      <c r="C844" s="4"/>
      <c r="D844" s="4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6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x14ac:dyDescent="0.25">
      <c r="A845" s="3"/>
      <c r="B845" s="4"/>
      <c r="C845" s="4"/>
      <c r="D845" s="4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6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x14ac:dyDescent="0.25">
      <c r="A846" s="3"/>
      <c r="B846" s="4"/>
      <c r="C846" s="4"/>
      <c r="D846" s="4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6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x14ac:dyDescent="0.25">
      <c r="A847" s="3"/>
      <c r="B847" s="4"/>
      <c r="C847" s="4"/>
      <c r="D847" s="4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6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x14ac:dyDescent="0.25">
      <c r="A848" s="3"/>
      <c r="B848" s="4"/>
      <c r="C848" s="4"/>
      <c r="D848" s="4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6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x14ac:dyDescent="0.25">
      <c r="A849" s="3"/>
      <c r="B849" s="4"/>
      <c r="C849" s="4"/>
      <c r="D849" s="4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6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x14ac:dyDescent="0.25">
      <c r="A850" s="3"/>
      <c r="B850" s="4"/>
      <c r="C850" s="4"/>
      <c r="D850" s="4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6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x14ac:dyDescent="0.25">
      <c r="A851" s="3"/>
      <c r="B851" s="4"/>
      <c r="C851" s="4"/>
      <c r="D851" s="4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6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x14ac:dyDescent="0.25">
      <c r="A852" s="3"/>
      <c r="B852" s="4"/>
      <c r="C852" s="4"/>
      <c r="D852" s="4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6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x14ac:dyDescent="0.25">
      <c r="A853" s="3"/>
      <c r="B853" s="4"/>
      <c r="C853" s="4"/>
      <c r="D853" s="4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6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x14ac:dyDescent="0.25">
      <c r="A854" s="3"/>
      <c r="B854" s="4"/>
      <c r="C854" s="4"/>
      <c r="D854" s="4"/>
      <c r="E854" s="4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6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x14ac:dyDescent="0.25">
      <c r="A855" s="3"/>
      <c r="B855" s="4"/>
      <c r="C855" s="4"/>
      <c r="D855" s="4"/>
      <c r="E855" s="4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6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x14ac:dyDescent="0.25">
      <c r="A856" s="3"/>
      <c r="B856" s="4"/>
      <c r="C856" s="4"/>
      <c r="D856" s="4"/>
      <c r="E856" s="4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6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x14ac:dyDescent="0.25">
      <c r="A857" s="3"/>
      <c r="B857" s="4"/>
      <c r="C857" s="4"/>
      <c r="D857" s="4"/>
      <c r="E857" s="4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6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x14ac:dyDescent="0.25">
      <c r="A858" s="3"/>
      <c r="B858" s="4"/>
      <c r="C858" s="4"/>
      <c r="D858" s="4"/>
      <c r="E858" s="4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6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x14ac:dyDescent="0.25">
      <c r="A859" s="3"/>
      <c r="B859" s="4"/>
      <c r="C859" s="4"/>
      <c r="D859" s="4"/>
      <c r="E859" s="4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6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x14ac:dyDescent="0.25">
      <c r="A860" s="3"/>
      <c r="B860" s="4"/>
      <c r="C860" s="4"/>
      <c r="D860" s="4"/>
      <c r="E860" s="4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6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x14ac:dyDescent="0.25">
      <c r="A861" s="3"/>
      <c r="B861" s="4"/>
      <c r="C861" s="4"/>
      <c r="D861" s="4"/>
      <c r="E861" s="4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6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x14ac:dyDescent="0.25">
      <c r="A862" s="3"/>
      <c r="B862" s="4"/>
      <c r="C862" s="4"/>
      <c r="D862" s="4"/>
      <c r="E862" s="4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6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x14ac:dyDescent="0.25">
      <c r="A863" s="3"/>
      <c r="B863" s="4"/>
      <c r="C863" s="4"/>
      <c r="D863" s="4"/>
      <c r="E863" s="4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6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x14ac:dyDescent="0.25">
      <c r="A864" s="3"/>
      <c r="B864" s="4"/>
      <c r="C864" s="4"/>
      <c r="D864" s="4"/>
      <c r="E864" s="4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6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x14ac:dyDescent="0.25">
      <c r="A865" s="3"/>
      <c r="B865" s="4"/>
      <c r="C865" s="4"/>
      <c r="D865" s="4"/>
      <c r="E865" s="4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6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x14ac:dyDescent="0.25">
      <c r="A866" s="3"/>
      <c r="B866" s="4"/>
      <c r="C866" s="4"/>
      <c r="D866" s="4"/>
      <c r="E866" s="4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6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x14ac:dyDescent="0.25">
      <c r="A867" s="3"/>
      <c r="B867" s="4"/>
      <c r="C867" s="4"/>
      <c r="D867" s="4"/>
      <c r="E867" s="4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6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x14ac:dyDescent="0.25">
      <c r="A868" s="3"/>
      <c r="B868" s="4"/>
      <c r="C868" s="4"/>
      <c r="D868" s="4"/>
      <c r="E868" s="4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6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x14ac:dyDescent="0.25">
      <c r="A869" s="3"/>
      <c r="B869" s="4"/>
      <c r="C869" s="4"/>
      <c r="D869" s="4"/>
      <c r="E869" s="4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6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x14ac:dyDescent="0.25">
      <c r="A870" s="3"/>
      <c r="B870" s="4"/>
      <c r="C870" s="4"/>
      <c r="D870" s="4"/>
      <c r="E870" s="4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6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x14ac:dyDescent="0.25">
      <c r="A871" s="3"/>
      <c r="B871" s="4"/>
      <c r="C871" s="4"/>
      <c r="D871" s="4"/>
      <c r="E871" s="4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6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x14ac:dyDescent="0.25">
      <c r="A872" s="3"/>
      <c r="B872" s="4"/>
      <c r="C872" s="4"/>
      <c r="D872" s="4"/>
      <c r="E872" s="4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6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x14ac:dyDescent="0.25">
      <c r="A873" s="3"/>
      <c r="B873" s="4"/>
      <c r="C873" s="4"/>
      <c r="D873" s="4"/>
      <c r="E873" s="4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6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x14ac:dyDescent="0.25">
      <c r="A874" s="3"/>
      <c r="B874" s="4"/>
      <c r="C874" s="4"/>
      <c r="D874" s="4"/>
      <c r="E874" s="4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6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x14ac:dyDescent="0.25">
      <c r="A875" s="3"/>
      <c r="B875" s="4"/>
      <c r="C875" s="4"/>
      <c r="D875" s="4"/>
      <c r="E875" s="4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6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x14ac:dyDescent="0.25">
      <c r="A876" s="3"/>
      <c r="B876" s="4"/>
      <c r="C876" s="4"/>
      <c r="D876" s="4"/>
      <c r="E876" s="4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6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x14ac:dyDescent="0.25">
      <c r="A877" s="3"/>
      <c r="B877" s="4"/>
      <c r="C877" s="4"/>
      <c r="D877" s="4"/>
      <c r="E877" s="4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6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x14ac:dyDescent="0.25">
      <c r="A878" s="3"/>
      <c r="B878" s="4"/>
      <c r="C878" s="4"/>
      <c r="D878" s="4"/>
      <c r="E878" s="4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6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x14ac:dyDescent="0.25">
      <c r="A879" s="3"/>
      <c r="B879" s="4"/>
      <c r="C879" s="4"/>
      <c r="D879" s="4"/>
      <c r="E879" s="4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6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x14ac:dyDescent="0.25">
      <c r="A880" s="3"/>
      <c r="B880" s="4"/>
      <c r="C880" s="4"/>
      <c r="D880" s="4"/>
      <c r="E880" s="4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6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x14ac:dyDescent="0.25">
      <c r="A881" s="3"/>
      <c r="B881" s="4"/>
      <c r="C881" s="4"/>
      <c r="D881" s="4"/>
      <c r="E881" s="4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6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x14ac:dyDescent="0.25">
      <c r="A882" s="3"/>
      <c r="B882" s="4"/>
      <c r="C882" s="4"/>
      <c r="D882" s="4"/>
      <c r="E882" s="4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6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x14ac:dyDescent="0.25">
      <c r="A883" s="3"/>
      <c r="B883" s="4"/>
      <c r="C883" s="4"/>
      <c r="D883" s="4"/>
      <c r="E883" s="4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6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x14ac:dyDescent="0.25">
      <c r="A884" s="3"/>
      <c r="B884" s="4"/>
      <c r="C884" s="4"/>
      <c r="D884" s="4"/>
      <c r="E884" s="4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6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x14ac:dyDescent="0.25">
      <c r="A885" s="3"/>
      <c r="B885" s="4"/>
      <c r="C885" s="4"/>
      <c r="D885" s="4"/>
      <c r="E885" s="4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6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x14ac:dyDescent="0.25">
      <c r="A886" s="3"/>
      <c r="B886" s="4"/>
      <c r="C886" s="4"/>
      <c r="D886" s="4"/>
      <c r="E886" s="4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6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x14ac:dyDescent="0.25">
      <c r="A887" s="3"/>
      <c r="B887" s="4"/>
      <c r="C887" s="4"/>
      <c r="D887" s="4"/>
      <c r="E887" s="4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6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x14ac:dyDescent="0.25">
      <c r="A888" s="3"/>
      <c r="B888" s="4"/>
      <c r="C888" s="4"/>
      <c r="D888" s="4"/>
      <c r="E888" s="4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6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x14ac:dyDescent="0.25">
      <c r="A889" s="3"/>
      <c r="B889" s="4"/>
      <c r="C889" s="4"/>
      <c r="D889" s="4"/>
      <c r="E889" s="4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6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x14ac:dyDescent="0.25">
      <c r="A890" s="3"/>
      <c r="B890" s="4"/>
      <c r="C890" s="4"/>
      <c r="D890" s="4"/>
      <c r="E890" s="4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6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x14ac:dyDescent="0.25">
      <c r="A891" s="3"/>
      <c r="B891" s="4"/>
      <c r="C891" s="4"/>
      <c r="D891" s="4"/>
      <c r="E891" s="4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6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x14ac:dyDescent="0.25">
      <c r="A892" s="3"/>
      <c r="B892" s="4"/>
      <c r="C892" s="4"/>
      <c r="D892" s="4"/>
      <c r="E892" s="4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6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x14ac:dyDescent="0.25">
      <c r="A893" s="3"/>
      <c r="B893" s="4"/>
      <c r="C893" s="4"/>
      <c r="D893" s="4"/>
      <c r="E893" s="4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6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x14ac:dyDescent="0.25">
      <c r="A894" s="3"/>
      <c r="B894" s="4"/>
      <c r="C894" s="4"/>
      <c r="D894" s="4"/>
      <c r="E894" s="4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6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x14ac:dyDescent="0.25">
      <c r="A895" s="3"/>
      <c r="B895" s="4"/>
      <c r="C895" s="4"/>
      <c r="D895" s="4"/>
      <c r="E895" s="4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6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x14ac:dyDescent="0.25">
      <c r="A896" s="3"/>
      <c r="B896" s="4"/>
      <c r="C896" s="4"/>
      <c r="D896" s="4"/>
      <c r="E896" s="4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6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x14ac:dyDescent="0.25">
      <c r="A897" s="3"/>
      <c r="B897" s="4"/>
      <c r="C897" s="4"/>
      <c r="D897" s="4"/>
      <c r="E897" s="4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6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x14ac:dyDescent="0.25">
      <c r="A898" s="3"/>
      <c r="B898" s="4"/>
      <c r="C898" s="4"/>
      <c r="D898" s="4"/>
      <c r="E898" s="4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6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x14ac:dyDescent="0.25">
      <c r="A899" s="3"/>
      <c r="B899" s="4"/>
      <c r="C899" s="4"/>
      <c r="D899" s="4"/>
      <c r="E899" s="4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6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x14ac:dyDescent="0.25">
      <c r="A900" s="3"/>
      <c r="B900" s="4"/>
      <c r="C900" s="4"/>
      <c r="D900" s="4"/>
      <c r="E900" s="4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6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x14ac:dyDescent="0.25">
      <c r="A901" s="3"/>
      <c r="B901" s="4"/>
      <c r="C901" s="4"/>
      <c r="D901" s="4"/>
      <c r="E901" s="4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6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x14ac:dyDescent="0.25">
      <c r="A902" s="3"/>
      <c r="B902" s="4"/>
      <c r="C902" s="4"/>
      <c r="D902" s="4"/>
      <c r="E902" s="4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6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x14ac:dyDescent="0.25">
      <c r="A903" s="3"/>
      <c r="B903" s="4"/>
      <c r="C903" s="4"/>
      <c r="D903" s="4"/>
      <c r="E903" s="4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6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x14ac:dyDescent="0.25">
      <c r="A904" s="3"/>
      <c r="B904" s="4"/>
      <c r="C904" s="4"/>
      <c r="D904" s="4"/>
      <c r="E904" s="4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6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x14ac:dyDescent="0.25">
      <c r="A905" s="3"/>
      <c r="B905" s="4"/>
      <c r="C905" s="4"/>
      <c r="D905" s="4"/>
      <c r="E905" s="4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6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x14ac:dyDescent="0.25">
      <c r="A906" s="3"/>
      <c r="B906" s="4"/>
      <c r="C906" s="4"/>
      <c r="D906" s="4"/>
      <c r="E906" s="4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6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x14ac:dyDescent="0.25">
      <c r="A907" s="3"/>
      <c r="B907" s="4"/>
      <c r="C907" s="4"/>
      <c r="D907" s="4"/>
      <c r="E907" s="4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6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x14ac:dyDescent="0.25">
      <c r="A908" s="3"/>
      <c r="B908" s="4"/>
      <c r="C908" s="4"/>
      <c r="D908" s="4"/>
      <c r="E908" s="4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6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x14ac:dyDescent="0.25">
      <c r="A909" s="3"/>
      <c r="B909" s="4"/>
      <c r="C909" s="4"/>
      <c r="D909" s="4"/>
      <c r="E909" s="4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6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x14ac:dyDescent="0.25">
      <c r="A910" s="3"/>
      <c r="B910" s="4"/>
      <c r="C910" s="4"/>
      <c r="D910" s="4"/>
      <c r="E910" s="4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6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x14ac:dyDescent="0.25">
      <c r="A911" s="3"/>
      <c r="B911" s="4"/>
      <c r="C911" s="4"/>
      <c r="D911" s="4"/>
      <c r="E911" s="4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6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x14ac:dyDescent="0.25">
      <c r="A912" s="3"/>
      <c r="B912" s="4"/>
      <c r="C912" s="4"/>
      <c r="D912" s="4"/>
      <c r="E912" s="4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6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x14ac:dyDescent="0.25">
      <c r="A913" s="3"/>
      <c r="B913" s="4"/>
      <c r="C913" s="4"/>
      <c r="D913" s="4"/>
      <c r="E913" s="4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6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x14ac:dyDescent="0.25">
      <c r="A914" s="3"/>
      <c r="B914" s="4"/>
      <c r="C914" s="4"/>
      <c r="D914" s="4"/>
      <c r="E914" s="4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6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x14ac:dyDescent="0.25">
      <c r="A915" s="3"/>
      <c r="B915" s="4"/>
      <c r="C915" s="4"/>
      <c r="D915" s="4"/>
      <c r="E915" s="4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6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x14ac:dyDescent="0.25">
      <c r="A916" s="3"/>
      <c r="B916" s="4"/>
      <c r="C916" s="4"/>
      <c r="D916" s="4"/>
      <c r="E916" s="4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6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x14ac:dyDescent="0.25">
      <c r="A917" s="3"/>
      <c r="B917" s="4"/>
      <c r="C917" s="4"/>
      <c r="D917" s="4"/>
      <c r="E917" s="4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6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x14ac:dyDescent="0.25">
      <c r="A918" s="3"/>
      <c r="B918" s="4"/>
      <c r="C918" s="4"/>
      <c r="D918" s="4"/>
      <c r="E918" s="4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6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x14ac:dyDescent="0.25">
      <c r="A919" s="3"/>
      <c r="B919" s="4"/>
      <c r="C919" s="4"/>
      <c r="D919" s="4"/>
      <c r="E919" s="4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x14ac:dyDescent="0.25">
      <c r="A920" s="3"/>
      <c r="B920" s="4"/>
      <c r="C920" s="4"/>
      <c r="D920" s="4"/>
      <c r="E920" s="4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x14ac:dyDescent="0.25">
      <c r="A921" s="3"/>
      <c r="B921" s="4"/>
      <c r="C921" s="4"/>
      <c r="D921" s="4"/>
      <c r="E921" s="4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x14ac:dyDescent="0.25">
      <c r="A922" s="3"/>
      <c r="B922" s="4"/>
      <c r="C922" s="4"/>
      <c r="D922" s="4"/>
      <c r="E922" s="4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x14ac:dyDescent="0.25">
      <c r="A923" s="3"/>
      <c r="B923" s="4"/>
      <c r="C923" s="4"/>
      <c r="D923" s="4"/>
      <c r="E923" s="4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x14ac:dyDescent="0.25">
      <c r="A924" s="3"/>
      <c r="B924" s="4"/>
      <c r="C924" s="4"/>
      <c r="D924" s="4"/>
      <c r="E924" s="4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x14ac:dyDescent="0.25">
      <c r="A925" s="3"/>
      <c r="B925" s="4"/>
      <c r="C925" s="4"/>
      <c r="D925" s="4"/>
      <c r="E925" s="4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x14ac:dyDescent="0.25">
      <c r="A926" s="3"/>
      <c r="B926" s="4"/>
      <c r="C926" s="4"/>
      <c r="D926" s="4"/>
      <c r="E926" s="4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x14ac:dyDescent="0.25">
      <c r="A927" s="3"/>
      <c r="B927" s="4"/>
      <c r="C927" s="4"/>
      <c r="D927" s="4"/>
      <c r="E927" s="4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6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x14ac:dyDescent="0.25">
      <c r="A928" s="3"/>
      <c r="B928" s="4"/>
      <c r="C928" s="4"/>
      <c r="D928" s="4"/>
      <c r="E928" s="4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6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x14ac:dyDescent="0.25">
      <c r="A929" s="3"/>
      <c r="B929" s="4"/>
      <c r="C929" s="4"/>
      <c r="D929" s="4"/>
      <c r="E929" s="4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6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x14ac:dyDescent="0.25">
      <c r="A930" s="3"/>
      <c r="B930" s="4"/>
      <c r="C930" s="4"/>
      <c r="D930" s="4"/>
      <c r="E930" s="4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6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x14ac:dyDescent="0.25">
      <c r="A931" s="3"/>
      <c r="B931" s="4"/>
      <c r="C931" s="4"/>
      <c r="D931" s="4"/>
      <c r="E931" s="4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6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x14ac:dyDescent="0.25">
      <c r="A932" s="3"/>
      <c r="B932" s="4"/>
      <c r="C932" s="4"/>
      <c r="D932" s="4"/>
      <c r="E932" s="4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6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x14ac:dyDescent="0.25">
      <c r="A933" s="3"/>
      <c r="B933" s="4"/>
      <c r="C933" s="4"/>
      <c r="D933" s="4"/>
      <c r="E933" s="4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6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x14ac:dyDescent="0.25">
      <c r="A934" s="3"/>
      <c r="B934" s="4"/>
      <c r="C934" s="4"/>
      <c r="D934" s="4"/>
      <c r="E934" s="4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6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x14ac:dyDescent="0.25">
      <c r="A935" s="3"/>
      <c r="B935" s="4"/>
      <c r="C935" s="4"/>
      <c r="D935" s="4"/>
      <c r="E935" s="4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6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x14ac:dyDescent="0.25">
      <c r="A936" s="3"/>
      <c r="B936" s="4"/>
      <c r="C936" s="4"/>
      <c r="D936" s="4"/>
      <c r="E936" s="4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6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x14ac:dyDescent="0.25">
      <c r="A937" s="3"/>
      <c r="B937" s="4"/>
      <c r="C937" s="4"/>
      <c r="D937" s="4"/>
      <c r="E937" s="4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6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x14ac:dyDescent="0.25">
      <c r="A938" s="3"/>
      <c r="B938" s="4"/>
      <c r="C938" s="4"/>
      <c r="D938" s="4"/>
      <c r="E938" s="4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6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x14ac:dyDescent="0.25">
      <c r="A939" s="3"/>
      <c r="B939" s="4"/>
      <c r="C939" s="4"/>
      <c r="D939" s="4"/>
      <c r="E939" s="4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6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x14ac:dyDescent="0.25">
      <c r="A940" s="3"/>
      <c r="B940" s="4"/>
      <c r="C940" s="4"/>
      <c r="D940" s="4"/>
      <c r="E940" s="4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6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x14ac:dyDescent="0.25">
      <c r="A941" s="3"/>
      <c r="B941" s="4"/>
      <c r="C941" s="4"/>
      <c r="D941" s="4"/>
      <c r="E941" s="4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6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x14ac:dyDescent="0.25">
      <c r="A942" s="3"/>
      <c r="B942" s="4"/>
      <c r="C942" s="4"/>
      <c r="D942" s="4"/>
      <c r="E942" s="4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6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x14ac:dyDescent="0.25">
      <c r="A943" s="3"/>
      <c r="B943" s="4"/>
      <c r="C943" s="4"/>
      <c r="D943" s="4"/>
      <c r="E943" s="4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6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x14ac:dyDescent="0.25">
      <c r="A944" s="3"/>
      <c r="B944" s="4"/>
      <c r="C944" s="4"/>
      <c r="D944" s="4"/>
      <c r="E944" s="4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6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x14ac:dyDescent="0.25">
      <c r="A945" s="3"/>
      <c r="B945" s="4"/>
      <c r="C945" s="4"/>
      <c r="D945" s="4"/>
      <c r="E945" s="4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6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x14ac:dyDescent="0.25">
      <c r="A946" s="3"/>
      <c r="B946" s="4"/>
      <c r="C946" s="4"/>
      <c r="D946" s="4"/>
      <c r="E946" s="4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6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x14ac:dyDescent="0.25">
      <c r="A947" s="3"/>
      <c r="B947" s="4"/>
      <c r="C947" s="4"/>
      <c r="D947" s="4"/>
      <c r="E947" s="4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6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x14ac:dyDescent="0.25">
      <c r="A948" s="3"/>
      <c r="B948" s="4"/>
      <c r="C948" s="4"/>
      <c r="D948" s="4"/>
      <c r="E948" s="4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6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x14ac:dyDescent="0.25">
      <c r="A949" s="3"/>
      <c r="B949" s="4"/>
      <c r="C949" s="4"/>
      <c r="D949" s="4"/>
      <c r="E949" s="4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6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x14ac:dyDescent="0.25">
      <c r="A950" s="3"/>
      <c r="B950" s="4"/>
      <c r="C950" s="4"/>
      <c r="D950" s="4"/>
      <c r="E950" s="4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6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x14ac:dyDescent="0.25">
      <c r="A951" s="3"/>
      <c r="B951" s="4"/>
      <c r="C951" s="4"/>
      <c r="D951" s="4"/>
      <c r="E951" s="4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6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x14ac:dyDescent="0.25">
      <c r="A952" s="3"/>
      <c r="B952" s="4"/>
      <c r="C952" s="4"/>
      <c r="D952" s="4"/>
      <c r="E952" s="4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6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x14ac:dyDescent="0.25">
      <c r="A953" s="3"/>
      <c r="B953" s="4"/>
      <c r="C953" s="4"/>
      <c r="D953" s="4"/>
      <c r="E953" s="4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6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x14ac:dyDescent="0.25">
      <c r="A954" s="3"/>
      <c r="B954" s="4"/>
      <c r="C954" s="4"/>
      <c r="D954" s="4"/>
      <c r="E954" s="4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6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x14ac:dyDescent="0.25">
      <c r="A955" s="3"/>
      <c r="B955" s="4"/>
      <c r="C955" s="4"/>
      <c r="D955" s="4"/>
      <c r="E955" s="4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6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x14ac:dyDescent="0.25">
      <c r="A956" s="3"/>
      <c r="B956" s="4"/>
      <c r="C956" s="4"/>
      <c r="D956" s="4"/>
      <c r="E956" s="4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6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x14ac:dyDescent="0.25">
      <c r="A957" s="3"/>
      <c r="B957" s="4"/>
      <c r="C957" s="4"/>
      <c r="D957" s="4"/>
      <c r="E957" s="4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6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x14ac:dyDescent="0.25">
      <c r="A958" s="3"/>
      <c r="B958" s="4"/>
      <c r="C958" s="4"/>
      <c r="D958" s="4"/>
      <c r="E958" s="4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6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x14ac:dyDescent="0.25">
      <c r="A959" s="3"/>
      <c r="B959" s="4"/>
      <c r="C959" s="4"/>
      <c r="D959" s="4"/>
      <c r="E959" s="4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6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x14ac:dyDescent="0.25">
      <c r="A960" s="3"/>
      <c r="B960" s="4"/>
      <c r="C960" s="4"/>
      <c r="D960" s="4"/>
      <c r="E960" s="4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6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x14ac:dyDescent="0.25">
      <c r="A961" s="3"/>
      <c r="B961" s="4"/>
      <c r="C961" s="4"/>
      <c r="D961" s="4"/>
      <c r="E961" s="4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6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x14ac:dyDescent="0.25">
      <c r="A962" s="3"/>
      <c r="B962" s="4"/>
      <c r="C962" s="4"/>
      <c r="D962" s="4"/>
      <c r="E962" s="4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6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x14ac:dyDescent="0.25">
      <c r="A963" s="3"/>
      <c r="B963" s="4"/>
      <c r="C963" s="4"/>
      <c r="D963" s="4"/>
      <c r="E963" s="4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6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x14ac:dyDescent="0.25">
      <c r="A964" s="3"/>
      <c r="B964" s="4"/>
      <c r="C964" s="4"/>
      <c r="D964" s="4"/>
      <c r="E964" s="4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6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x14ac:dyDescent="0.25">
      <c r="A965" s="3"/>
      <c r="B965" s="4"/>
      <c r="C965" s="4"/>
      <c r="D965" s="4"/>
      <c r="E965" s="4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6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x14ac:dyDescent="0.25">
      <c r="A966" s="3"/>
      <c r="B966" s="4"/>
      <c r="C966" s="4"/>
      <c r="D966" s="4"/>
      <c r="E966" s="4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6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x14ac:dyDescent="0.25">
      <c r="A967" s="3"/>
      <c r="B967" s="4"/>
      <c r="C967" s="4"/>
      <c r="D967" s="4"/>
      <c r="E967" s="4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6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x14ac:dyDescent="0.25">
      <c r="A968" s="3"/>
      <c r="B968" s="4"/>
      <c r="C968" s="4"/>
      <c r="D968" s="4"/>
      <c r="E968" s="4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6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x14ac:dyDescent="0.25">
      <c r="A969" s="3"/>
      <c r="B969" s="4"/>
      <c r="C969" s="4"/>
      <c r="D969" s="4"/>
      <c r="E969" s="4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6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x14ac:dyDescent="0.25">
      <c r="A970" s="3"/>
      <c r="B970" s="4"/>
      <c r="C970" s="4"/>
      <c r="D970" s="4"/>
      <c r="E970" s="4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6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x14ac:dyDescent="0.25">
      <c r="A971" s="3"/>
      <c r="B971" s="4"/>
      <c r="C971" s="4"/>
      <c r="D971" s="4"/>
      <c r="E971" s="4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6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x14ac:dyDescent="0.25">
      <c r="A972" s="3"/>
      <c r="B972" s="4"/>
      <c r="C972" s="4"/>
      <c r="D972" s="4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6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x14ac:dyDescent="0.25">
      <c r="A973" s="3"/>
      <c r="B973" s="4"/>
      <c r="C973" s="4"/>
      <c r="D973" s="4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6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x14ac:dyDescent="0.25">
      <c r="A974" s="3"/>
      <c r="B974" s="4"/>
      <c r="M974" s="5"/>
      <c r="N974" s="5"/>
      <c r="O974" s="5"/>
      <c r="P974" s="5"/>
      <c r="Q974" s="5"/>
      <c r="R974" s="5"/>
      <c r="S974" s="6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x14ac:dyDescent="0.25">
      <c r="A975" s="3"/>
      <c r="B975" s="4"/>
      <c r="M975" s="5"/>
      <c r="N975" s="5"/>
      <c r="O975" s="5"/>
      <c r="P975" s="5"/>
      <c r="Q975" s="5"/>
      <c r="R975" s="5"/>
      <c r="S975" s="6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x14ac:dyDescent="0.25">
      <c r="A976" s="3"/>
      <c r="B976" s="4"/>
      <c r="M976" s="5"/>
      <c r="N976" s="5"/>
      <c r="O976" s="5"/>
      <c r="P976" s="5"/>
      <c r="Q976" s="5"/>
      <c r="R976" s="5"/>
      <c r="S976" s="6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x14ac:dyDescent="0.25">
      <c r="A977" s="3"/>
      <c r="B977" s="4"/>
      <c r="M977" s="5"/>
      <c r="N977" s="5"/>
      <c r="O977" s="5"/>
      <c r="P977" s="5"/>
      <c r="Q977" s="5"/>
      <c r="R977" s="5"/>
      <c r="S977" s="6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x14ac:dyDescent="0.25">
      <c r="A978" s="3"/>
      <c r="B978" s="4"/>
      <c r="M978" s="5"/>
      <c r="N978" s="5"/>
      <c r="O978" s="5"/>
      <c r="P978" s="5"/>
      <c r="Q978" s="5"/>
      <c r="R978" s="5"/>
      <c r="S978" s="6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x14ac:dyDescent="0.25">
      <c r="A979" s="3"/>
      <c r="B979" s="4"/>
      <c r="M979" s="5"/>
      <c r="N979" s="5"/>
      <c r="O979" s="5"/>
      <c r="P979" s="5"/>
      <c r="Q979" s="5"/>
      <c r="R979" s="5"/>
      <c r="S979" s="6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</sheetData>
  <mergeCells count="2">
    <mergeCell ref="E38:E40"/>
    <mergeCell ref="E42:L42"/>
  </mergeCells>
  <phoneticPr fontId="8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28515625" defaultRowHeight="15" x14ac:dyDescent="0.25"/>
  <cols>
    <col min="1" max="3" width="14.28515625" style="14"/>
    <col min="4" max="4" width="10.7109375" style="14" customWidth="1"/>
    <col min="5" max="5" width="12.42578125" style="14" customWidth="1"/>
    <col min="6" max="19" width="14.28515625" style="14"/>
    <col min="20" max="20" width="40.85546875" style="14" customWidth="1"/>
    <col min="21" max="16384" width="14.28515625" style="14"/>
  </cols>
  <sheetData>
    <row r="1" spans="1:21" s="24" customFormat="1" ht="41.45" customHeight="1" thickTop="1" thickBot="1" x14ac:dyDescent="0.3">
      <c r="A1" s="434" t="s">
        <v>62</v>
      </c>
      <c r="B1" s="434"/>
      <c r="C1" s="434"/>
      <c r="D1" s="434"/>
      <c r="E1" s="435"/>
      <c r="F1" s="437" t="s">
        <v>63</v>
      </c>
      <c r="G1" s="437"/>
      <c r="H1" s="437"/>
      <c r="I1" s="437" t="s">
        <v>64</v>
      </c>
      <c r="J1" s="437"/>
      <c r="K1" s="436" t="s">
        <v>65</v>
      </c>
      <c r="L1" s="436"/>
      <c r="M1" s="436" t="s">
        <v>66</v>
      </c>
      <c r="N1" s="436"/>
      <c r="O1" s="436" t="s">
        <v>67</v>
      </c>
      <c r="P1" s="436"/>
      <c r="Q1" s="429" t="s">
        <v>68</v>
      </c>
      <c r="R1" s="430"/>
      <c r="S1" s="431"/>
      <c r="T1" s="432" t="s">
        <v>69</v>
      </c>
      <c r="U1" s="432" t="s">
        <v>70</v>
      </c>
    </row>
    <row r="2" spans="1:21" s="19" customFormat="1" ht="29.45" customHeight="1" thickTop="1" thickBot="1" x14ac:dyDescent="0.3">
      <c r="A2" s="27"/>
      <c r="B2" s="27"/>
      <c r="C2" s="27"/>
      <c r="D2" s="49" t="s">
        <v>71</v>
      </c>
      <c r="E2" s="49" t="s">
        <v>72</v>
      </c>
      <c r="F2" s="50" t="s">
        <v>73</v>
      </c>
      <c r="G2" s="50" t="s">
        <v>74</v>
      </c>
      <c r="H2" s="51" t="s">
        <v>75</v>
      </c>
      <c r="I2" s="50" t="s">
        <v>73</v>
      </c>
      <c r="J2" s="50" t="s">
        <v>74</v>
      </c>
      <c r="K2" s="50" t="s">
        <v>76</v>
      </c>
      <c r="L2" s="50" t="s">
        <v>77</v>
      </c>
      <c r="M2" s="50" t="s">
        <v>76</v>
      </c>
      <c r="N2" s="50" t="s">
        <v>77</v>
      </c>
      <c r="O2" s="50" t="s">
        <v>76</v>
      </c>
      <c r="P2" s="50" t="s">
        <v>77</v>
      </c>
      <c r="Q2" s="50" t="s">
        <v>76</v>
      </c>
      <c r="R2" s="50" t="s">
        <v>77</v>
      </c>
      <c r="S2" s="50" t="s">
        <v>75</v>
      </c>
      <c r="T2" s="433"/>
      <c r="U2" s="433"/>
    </row>
    <row r="3" spans="1:21" s="48" customFormat="1" ht="15" customHeight="1" thickBot="1" x14ac:dyDescent="0.3">
      <c r="A3" s="47"/>
      <c r="B3" s="438" t="s">
        <v>78</v>
      </c>
      <c r="C3" s="439"/>
      <c r="D3" s="69">
        <f>SUM(D4,D8,D12,D16,D20,D24,D28)</f>
        <v>55</v>
      </c>
      <c r="E3" s="69">
        <f>SUM(E4,E8,E12,E16,E20,E24,E28)</f>
        <v>38</v>
      </c>
      <c r="F3" s="70">
        <f>SUM(F4,F8,F12,F16,F20,F24,F28)</f>
        <v>2445</v>
      </c>
      <c r="G3" s="71">
        <f t="shared" ref="G3:I3" si="0">SUM(G4,G8,G12,G16,G20,G24,G28)</f>
        <v>1570</v>
      </c>
      <c r="H3" s="72">
        <f t="shared" si="0"/>
        <v>4015</v>
      </c>
      <c r="I3" s="70">
        <f t="shared" si="0"/>
        <v>366.75</v>
      </c>
      <c r="J3" s="70">
        <f>SUM(J4,J8,J12,J16,J20,J24,J28)</f>
        <v>235.5</v>
      </c>
      <c r="K3" s="52"/>
      <c r="L3" s="53"/>
      <c r="M3" s="52"/>
      <c r="N3" s="53"/>
      <c r="O3" s="52"/>
      <c r="P3" s="53"/>
      <c r="Q3" s="93">
        <f>F3+I3+K3+M3+O3</f>
        <v>2811.75</v>
      </c>
      <c r="R3" s="54">
        <f>G3+J3+L3+N3+P3</f>
        <v>1805.5</v>
      </c>
      <c r="S3" s="54">
        <f>SUM(H3:P3)</f>
        <v>4617.25</v>
      </c>
      <c r="T3" s="55" t="str">
        <f>IF(R3&gt;=20%*S3,"OK","VINCOLO NON SODDISFATTO")</f>
        <v>OK</v>
      </c>
      <c r="U3" s="56">
        <f>65%*(F3+I3+K3+M3+O3)+40%*(G3+J3+L3+N3+P3)</f>
        <v>2549.8375000000001</v>
      </c>
    </row>
    <row r="4" spans="1:21" ht="15" customHeight="1" thickBot="1" x14ac:dyDescent="0.3">
      <c r="A4" s="28"/>
      <c r="B4" s="59"/>
      <c r="C4" s="59" t="s">
        <v>79</v>
      </c>
      <c r="D4" s="60">
        <f>SUM(D5:D7)</f>
        <v>15</v>
      </c>
      <c r="E4" s="60">
        <f t="shared" ref="E4:I4" si="1">SUM(E5:E7)</f>
        <v>0</v>
      </c>
      <c r="F4" s="61">
        <f>SUM(F5:F7)</f>
        <v>485</v>
      </c>
      <c r="G4" s="61">
        <f t="shared" si="1"/>
        <v>0</v>
      </c>
      <c r="H4" s="61">
        <f t="shared" si="1"/>
        <v>485</v>
      </c>
      <c r="I4" s="61">
        <f t="shared" si="1"/>
        <v>72.75</v>
      </c>
      <c r="J4" s="61">
        <f>SUM(J5:J7)</f>
        <v>0</v>
      </c>
      <c r="K4" s="37"/>
      <c r="L4" s="37"/>
      <c r="M4" s="37"/>
      <c r="N4" s="37"/>
      <c r="O4" s="37"/>
      <c r="P4" s="37"/>
      <c r="Q4" s="38"/>
      <c r="R4" s="38"/>
      <c r="S4" s="38"/>
      <c r="T4" s="39"/>
      <c r="U4" s="40"/>
    </row>
    <row r="5" spans="1:21" x14ac:dyDescent="0.25">
      <c r="A5" s="426" t="s">
        <v>55</v>
      </c>
      <c r="B5" s="26" t="s">
        <v>80</v>
      </c>
      <c r="C5" s="20">
        <v>27</v>
      </c>
      <c r="D5" s="88">
        <v>10</v>
      </c>
      <c r="E5" s="88"/>
      <c r="F5" s="20">
        <f>D5*C5</f>
        <v>270</v>
      </c>
      <c r="G5" s="20">
        <f>E5*C5</f>
        <v>0</v>
      </c>
      <c r="H5" s="387">
        <f>(F5+G5)</f>
        <v>270</v>
      </c>
      <c r="I5" s="387">
        <f t="shared" ref="I5:I31" si="2">15%*F5</f>
        <v>40.5</v>
      </c>
      <c r="J5" s="387">
        <f t="shared" ref="J5:J31" si="3">15%*G5</f>
        <v>0</v>
      </c>
      <c r="K5" s="388"/>
      <c r="M5" s="389"/>
      <c r="N5" s="389"/>
    </row>
    <row r="6" spans="1:21" x14ac:dyDescent="0.25">
      <c r="A6" s="427"/>
      <c r="B6" s="25" t="s">
        <v>81</v>
      </c>
      <c r="C6" s="34">
        <v>43</v>
      </c>
      <c r="D6" s="89">
        <v>5</v>
      </c>
      <c r="E6" s="89"/>
      <c r="F6" s="34">
        <f>D6*C6</f>
        <v>215</v>
      </c>
      <c r="G6" s="34">
        <f>E6*C6</f>
        <v>0</v>
      </c>
      <c r="H6" s="390">
        <f t="shared" ref="H6:H31" si="4">(F6+G6)</f>
        <v>215</v>
      </c>
      <c r="I6" s="390">
        <f t="shared" si="2"/>
        <v>32.25</v>
      </c>
      <c r="J6" s="390">
        <f t="shared" si="3"/>
        <v>0</v>
      </c>
      <c r="K6" s="388"/>
      <c r="M6" s="389"/>
      <c r="N6" s="389"/>
      <c r="Q6" s="57"/>
    </row>
    <row r="7" spans="1:21" ht="15.75" thickBot="1" x14ac:dyDescent="0.3">
      <c r="A7" s="428"/>
      <c r="B7" s="29" t="s">
        <v>82</v>
      </c>
      <c r="C7" s="41">
        <v>75</v>
      </c>
      <c r="D7" s="90"/>
      <c r="E7" s="90"/>
      <c r="F7" s="41">
        <f t="shared" ref="F7:F31" si="5">D7*C7</f>
        <v>0</v>
      </c>
      <c r="G7" s="41">
        <f t="shared" ref="G7:G31" si="6">E7*C7</f>
        <v>0</v>
      </c>
      <c r="H7" s="391">
        <f t="shared" si="4"/>
        <v>0</v>
      </c>
      <c r="I7" s="391">
        <f>15%*F7</f>
        <v>0</v>
      </c>
      <c r="J7" s="391">
        <f t="shared" si="3"/>
        <v>0</v>
      </c>
      <c r="K7" s="388"/>
      <c r="L7" s="389"/>
      <c r="M7" s="389"/>
      <c r="N7" s="389"/>
    </row>
    <row r="8" spans="1:21" ht="15.75" thickBot="1" x14ac:dyDescent="0.3">
      <c r="A8" s="58"/>
      <c r="B8" s="62"/>
      <c r="C8" s="63" t="s">
        <v>83</v>
      </c>
      <c r="D8" s="64">
        <f>SUM(D9:D11)</f>
        <v>5</v>
      </c>
      <c r="E8" s="64">
        <f t="shared" ref="E8:J8" si="7">SUM(E9:E11)</f>
        <v>0</v>
      </c>
      <c r="F8" s="65">
        <f t="shared" si="7"/>
        <v>215</v>
      </c>
      <c r="G8" s="66">
        <f t="shared" si="7"/>
        <v>0</v>
      </c>
      <c r="H8" s="67">
        <f t="shared" si="7"/>
        <v>215</v>
      </c>
      <c r="I8" s="65">
        <f t="shared" si="7"/>
        <v>32.25</v>
      </c>
      <c r="J8" s="65">
        <f t="shared" si="7"/>
        <v>0</v>
      </c>
      <c r="K8" s="392"/>
      <c r="L8" s="393"/>
      <c r="M8" s="393"/>
      <c r="N8" s="393"/>
      <c r="O8" s="42"/>
      <c r="P8" s="42"/>
      <c r="Q8" s="42"/>
      <c r="R8" s="42"/>
      <c r="S8" s="42"/>
      <c r="T8" s="42"/>
      <c r="U8" s="43"/>
    </row>
    <row r="9" spans="1:21" x14ac:dyDescent="0.25">
      <c r="A9" s="426" t="s">
        <v>56</v>
      </c>
      <c r="B9" s="26" t="s">
        <v>80</v>
      </c>
      <c r="C9" s="20">
        <v>27</v>
      </c>
      <c r="D9" s="88"/>
      <c r="E9" s="88"/>
      <c r="F9" s="21">
        <f t="shared" si="5"/>
        <v>0</v>
      </c>
      <c r="G9" s="21">
        <f t="shared" si="6"/>
        <v>0</v>
      </c>
      <c r="H9" s="387">
        <f t="shared" si="4"/>
        <v>0</v>
      </c>
      <c r="I9" s="394">
        <f t="shared" si="2"/>
        <v>0</v>
      </c>
      <c r="J9" s="394">
        <f t="shared" si="3"/>
        <v>0</v>
      </c>
      <c r="K9" s="31"/>
    </row>
    <row r="10" spans="1:21" x14ac:dyDescent="0.25">
      <c r="A10" s="427"/>
      <c r="B10" s="25" t="s">
        <v>81</v>
      </c>
      <c r="C10" s="34">
        <v>43</v>
      </c>
      <c r="D10" s="89">
        <v>5</v>
      </c>
      <c r="E10" s="89"/>
      <c r="F10" s="18">
        <f t="shared" si="5"/>
        <v>215</v>
      </c>
      <c r="G10" s="18">
        <f t="shared" si="6"/>
        <v>0</v>
      </c>
      <c r="H10" s="390">
        <f t="shared" si="4"/>
        <v>215</v>
      </c>
      <c r="I10" s="395">
        <f t="shared" si="2"/>
        <v>32.25</v>
      </c>
      <c r="J10" s="395">
        <f t="shared" si="3"/>
        <v>0</v>
      </c>
      <c r="K10" s="31"/>
    </row>
    <row r="11" spans="1:21" ht="15.75" thickBot="1" x14ac:dyDescent="0.3">
      <c r="A11" s="428"/>
      <c r="B11" s="29" t="s">
        <v>82</v>
      </c>
      <c r="C11" s="41">
        <v>75</v>
      </c>
      <c r="D11" s="90"/>
      <c r="E11" s="90"/>
      <c r="F11" s="30">
        <f t="shared" si="5"/>
        <v>0</v>
      </c>
      <c r="G11" s="30">
        <f t="shared" si="6"/>
        <v>0</v>
      </c>
      <c r="H11" s="391">
        <f t="shared" si="4"/>
        <v>0</v>
      </c>
      <c r="I11" s="396">
        <f t="shared" si="2"/>
        <v>0</v>
      </c>
      <c r="J11" s="396">
        <f t="shared" si="3"/>
        <v>0</v>
      </c>
      <c r="K11" s="31"/>
    </row>
    <row r="12" spans="1:21" s="35" customFormat="1" ht="15.75" thickBot="1" x14ac:dyDescent="0.3">
      <c r="A12" s="58"/>
      <c r="B12" s="62"/>
      <c r="C12" s="63" t="s">
        <v>84</v>
      </c>
      <c r="D12" s="64">
        <f>SUM(D13:D15)</f>
        <v>17</v>
      </c>
      <c r="E12" s="64">
        <f t="shared" ref="E12:J12" si="8">SUM(E13:E15)</f>
        <v>0</v>
      </c>
      <c r="F12" s="65">
        <f t="shared" si="8"/>
        <v>875</v>
      </c>
      <c r="G12" s="66">
        <f t="shared" si="8"/>
        <v>0</v>
      </c>
      <c r="H12" s="67">
        <f t="shared" si="8"/>
        <v>875</v>
      </c>
      <c r="I12" s="65">
        <f t="shared" si="8"/>
        <v>131.25</v>
      </c>
      <c r="J12" s="65">
        <f t="shared" si="8"/>
        <v>0</v>
      </c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6"/>
    </row>
    <row r="13" spans="1:21" x14ac:dyDescent="0.25">
      <c r="A13" s="426" t="s">
        <v>57</v>
      </c>
      <c r="B13" s="26" t="s">
        <v>80</v>
      </c>
      <c r="C13" s="20">
        <v>27</v>
      </c>
      <c r="D13" s="88">
        <v>5</v>
      </c>
      <c r="E13" s="88"/>
      <c r="F13" s="21">
        <f t="shared" si="5"/>
        <v>135</v>
      </c>
      <c r="G13" s="21">
        <f t="shared" si="6"/>
        <v>0</v>
      </c>
      <c r="H13" s="387">
        <f t="shared" si="4"/>
        <v>135</v>
      </c>
      <c r="I13" s="394">
        <f t="shared" si="2"/>
        <v>20.25</v>
      </c>
      <c r="J13" s="394">
        <f t="shared" si="3"/>
        <v>0</v>
      </c>
      <c r="K13" s="31"/>
    </row>
    <row r="14" spans="1:21" x14ac:dyDescent="0.25">
      <c r="A14" s="427"/>
      <c r="B14" s="25" t="s">
        <v>81</v>
      </c>
      <c r="C14" s="34">
        <v>43</v>
      </c>
      <c r="D14" s="89">
        <v>5</v>
      </c>
      <c r="E14" s="89"/>
      <c r="F14" s="18">
        <f t="shared" si="5"/>
        <v>215</v>
      </c>
      <c r="G14" s="18">
        <f t="shared" si="6"/>
        <v>0</v>
      </c>
      <c r="H14" s="390">
        <f t="shared" si="4"/>
        <v>215</v>
      </c>
      <c r="I14" s="395">
        <f t="shared" si="2"/>
        <v>32.25</v>
      </c>
      <c r="J14" s="395">
        <f t="shared" si="3"/>
        <v>0</v>
      </c>
      <c r="K14" s="31"/>
    </row>
    <row r="15" spans="1:21" ht="15.75" thickBot="1" x14ac:dyDescent="0.3">
      <c r="A15" s="428"/>
      <c r="B15" s="29" t="s">
        <v>82</v>
      </c>
      <c r="C15" s="41">
        <v>75</v>
      </c>
      <c r="D15" s="90">
        <v>7</v>
      </c>
      <c r="E15" s="90"/>
      <c r="F15" s="30">
        <f t="shared" si="5"/>
        <v>525</v>
      </c>
      <c r="G15" s="30">
        <f t="shared" si="6"/>
        <v>0</v>
      </c>
      <c r="H15" s="391">
        <f t="shared" si="4"/>
        <v>525</v>
      </c>
      <c r="I15" s="396">
        <f t="shared" si="2"/>
        <v>78.75</v>
      </c>
      <c r="J15" s="396">
        <f t="shared" si="3"/>
        <v>0</v>
      </c>
      <c r="K15" s="31"/>
    </row>
    <row r="16" spans="1:21" s="35" customFormat="1" ht="15.75" thickBot="1" x14ac:dyDescent="0.3">
      <c r="A16" s="58"/>
      <c r="B16" s="68"/>
      <c r="C16" s="65" t="s">
        <v>85</v>
      </c>
      <c r="D16" s="64">
        <f>SUM(D17:D19)</f>
        <v>18</v>
      </c>
      <c r="E16" s="64">
        <f t="shared" ref="E16:J16" si="9">SUM(E17:E19)</f>
        <v>0</v>
      </c>
      <c r="F16" s="65">
        <f t="shared" si="9"/>
        <v>870</v>
      </c>
      <c r="G16" s="65">
        <f t="shared" si="9"/>
        <v>0</v>
      </c>
      <c r="H16" s="65">
        <f t="shared" si="9"/>
        <v>870</v>
      </c>
      <c r="I16" s="65">
        <f t="shared" si="9"/>
        <v>130.5</v>
      </c>
      <c r="J16" s="65">
        <f t="shared" si="9"/>
        <v>0</v>
      </c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6"/>
    </row>
    <row r="17" spans="1:21" x14ac:dyDescent="0.25">
      <c r="A17" s="426" t="s">
        <v>58</v>
      </c>
      <c r="B17" s="26" t="s">
        <v>80</v>
      </c>
      <c r="C17" s="20">
        <v>27</v>
      </c>
      <c r="D17" s="88">
        <v>6</v>
      </c>
      <c r="E17" s="88"/>
      <c r="F17" s="20">
        <f t="shared" si="5"/>
        <v>162</v>
      </c>
      <c r="G17" s="20">
        <f t="shared" si="6"/>
        <v>0</v>
      </c>
      <c r="H17" s="387">
        <f t="shared" si="4"/>
        <v>162</v>
      </c>
      <c r="I17" s="387">
        <f t="shared" si="2"/>
        <v>24.3</v>
      </c>
      <c r="J17" s="387">
        <f t="shared" si="3"/>
        <v>0</v>
      </c>
      <c r="K17" s="31"/>
    </row>
    <row r="18" spans="1:21" x14ac:dyDescent="0.25">
      <c r="A18" s="427"/>
      <c r="B18" s="25" t="s">
        <v>81</v>
      </c>
      <c r="C18" s="34">
        <v>43</v>
      </c>
      <c r="D18" s="89">
        <v>6</v>
      </c>
      <c r="E18" s="89"/>
      <c r="F18" s="34">
        <f t="shared" si="5"/>
        <v>258</v>
      </c>
      <c r="G18" s="34">
        <f t="shared" si="6"/>
        <v>0</v>
      </c>
      <c r="H18" s="390">
        <f t="shared" si="4"/>
        <v>258</v>
      </c>
      <c r="I18" s="390">
        <f t="shared" si="2"/>
        <v>38.699999999999996</v>
      </c>
      <c r="J18" s="390">
        <f t="shared" si="3"/>
        <v>0</v>
      </c>
      <c r="K18" s="31"/>
    </row>
    <row r="19" spans="1:21" ht="15.75" thickBot="1" x14ac:dyDescent="0.3">
      <c r="A19" s="428"/>
      <c r="B19" s="29" t="s">
        <v>82</v>
      </c>
      <c r="C19" s="41">
        <v>75</v>
      </c>
      <c r="D19" s="90">
        <v>6</v>
      </c>
      <c r="E19" s="90"/>
      <c r="F19" s="41">
        <f t="shared" si="5"/>
        <v>450</v>
      </c>
      <c r="G19" s="41">
        <f t="shared" si="6"/>
        <v>0</v>
      </c>
      <c r="H19" s="391">
        <f t="shared" si="4"/>
        <v>450</v>
      </c>
      <c r="I19" s="391">
        <f t="shared" si="2"/>
        <v>67.5</v>
      </c>
      <c r="J19" s="391">
        <f t="shared" si="3"/>
        <v>0</v>
      </c>
      <c r="K19" s="31"/>
    </row>
    <row r="20" spans="1:21" s="35" customFormat="1" ht="15.75" thickBot="1" x14ac:dyDescent="0.3">
      <c r="A20" s="58"/>
      <c r="B20" s="68"/>
      <c r="C20" s="65" t="s">
        <v>86</v>
      </c>
      <c r="D20" s="64">
        <f>SUM(D21:D23)</f>
        <v>0</v>
      </c>
      <c r="E20" s="64">
        <f t="shared" ref="E20:J20" si="10">SUM(E21:E23)</f>
        <v>35</v>
      </c>
      <c r="F20" s="65">
        <f t="shared" si="10"/>
        <v>0</v>
      </c>
      <c r="G20" s="65">
        <f t="shared" si="10"/>
        <v>1489</v>
      </c>
      <c r="H20" s="65">
        <f t="shared" si="10"/>
        <v>1489</v>
      </c>
      <c r="I20" s="65">
        <f t="shared" si="10"/>
        <v>0</v>
      </c>
      <c r="J20" s="65">
        <f t="shared" si="10"/>
        <v>223.35</v>
      </c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x14ac:dyDescent="0.25">
      <c r="A21" s="426" t="s">
        <v>59</v>
      </c>
      <c r="B21" s="26" t="s">
        <v>80</v>
      </c>
      <c r="C21" s="20">
        <v>27</v>
      </c>
      <c r="D21" s="88"/>
      <c r="E21" s="88">
        <v>15</v>
      </c>
      <c r="F21" s="21">
        <f t="shared" si="5"/>
        <v>0</v>
      </c>
      <c r="G21" s="21">
        <f t="shared" si="6"/>
        <v>405</v>
      </c>
      <c r="H21" s="387">
        <f t="shared" si="4"/>
        <v>405</v>
      </c>
      <c r="I21" s="394">
        <f t="shared" si="2"/>
        <v>0</v>
      </c>
      <c r="J21" s="394">
        <f t="shared" si="3"/>
        <v>60.75</v>
      </c>
      <c r="K21" s="31"/>
    </row>
    <row r="22" spans="1:21" x14ac:dyDescent="0.25">
      <c r="A22" s="427"/>
      <c r="B22" s="25" t="s">
        <v>81</v>
      </c>
      <c r="C22" s="34">
        <v>43</v>
      </c>
      <c r="D22" s="89"/>
      <c r="E22" s="89">
        <v>13</v>
      </c>
      <c r="F22" s="18">
        <f t="shared" si="5"/>
        <v>0</v>
      </c>
      <c r="G22" s="18">
        <f t="shared" si="6"/>
        <v>559</v>
      </c>
      <c r="H22" s="390">
        <f t="shared" si="4"/>
        <v>559</v>
      </c>
      <c r="I22" s="395">
        <f t="shared" si="2"/>
        <v>0</v>
      </c>
      <c r="J22" s="395">
        <f t="shared" si="3"/>
        <v>83.85</v>
      </c>
      <c r="K22" s="31"/>
    </row>
    <row r="23" spans="1:21" ht="15.75" thickBot="1" x14ac:dyDescent="0.3">
      <c r="A23" s="428"/>
      <c r="B23" s="29" t="s">
        <v>82</v>
      </c>
      <c r="C23" s="41">
        <v>75</v>
      </c>
      <c r="D23" s="90"/>
      <c r="E23" s="90">
        <v>7</v>
      </c>
      <c r="F23" s="30">
        <f t="shared" si="5"/>
        <v>0</v>
      </c>
      <c r="G23" s="30">
        <f t="shared" si="6"/>
        <v>525</v>
      </c>
      <c r="H23" s="391">
        <f t="shared" si="4"/>
        <v>525</v>
      </c>
      <c r="I23" s="396">
        <f t="shared" si="2"/>
        <v>0</v>
      </c>
      <c r="J23" s="396">
        <f t="shared" si="3"/>
        <v>78.75</v>
      </c>
      <c r="K23" s="31"/>
    </row>
    <row r="24" spans="1:21" s="35" customFormat="1" ht="15.75" thickBot="1" x14ac:dyDescent="0.3">
      <c r="A24" s="58"/>
      <c r="B24" s="68"/>
      <c r="C24" s="65" t="s">
        <v>87</v>
      </c>
      <c r="D24" s="64">
        <f>SUM(D25:D27)</f>
        <v>0</v>
      </c>
      <c r="E24" s="64">
        <f t="shared" ref="E24:J24" si="11">SUM(E25:E27)</f>
        <v>3</v>
      </c>
      <c r="F24" s="65">
        <f t="shared" si="11"/>
        <v>0</v>
      </c>
      <c r="G24" s="65">
        <f t="shared" si="11"/>
        <v>81</v>
      </c>
      <c r="H24" s="65">
        <f t="shared" si="11"/>
        <v>81</v>
      </c>
      <c r="I24" s="65">
        <f t="shared" si="11"/>
        <v>0</v>
      </c>
      <c r="J24" s="65">
        <f t="shared" si="11"/>
        <v>12.15</v>
      </c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x14ac:dyDescent="0.25">
      <c r="A25" s="426" t="s">
        <v>88</v>
      </c>
      <c r="B25" s="26" t="s">
        <v>80</v>
      </c>
      <c r="C25" s="20">
        <v>27</v>
      </c>
      <c r="D25" s="88"/>
      <c r="E25" s="88">
        <v>3</v>
      </c>
      <c r="F25" s="21">
        <f t="shared" si="5"/>
        <v>0</v>
      </c>
      <c r="G25" s="21">
        <f t="shared" si="6"/>
        <v>81</v>
      </c>
      <c r="H25" s="387">
        <f t="shared" si="4"/>
        <v>81</v>
      </c>
      <c r="I25" s="394">
        <f t="shared" si="2"/>
        <v>0</v>
      </c>
      <c r="J25" s="394">
        <f t="shared" si="3"/>
        <v>12.15</v>
      </c>
      <c r="K25" s="31"/>
    </row>
    <row r="26" spans="1:21" x14ac:dyDescent="0.25">
      <c r="A26" s="427"/>
      <c r="B26" s="25" t="s">
        <v>81</v>
      </c>
      <c r="C26" s="34">
        <v>43</v>
      </c>
      <c r="D26" s="89"/>
      <c r="E26" s="89"/>
      <c r="F26" s="18">
        <f t="shared" si="5"/>
        <v>0</v>
      </c>
      <c r="G26" s="18">
        <f t="shared" si="6"/>
        <v>0</v>
      </c>
      <c r="H26" s="390">
        <f t="shared" si="4"/>
        <v>0</v>
      </c>
      <c r="I26" s="395">
        <f t="shared" si="2"/>
        <v>0</v>
      </c>
      <c r="J26" s="395">
        <f t="shared" si="3"/>
        <v>0</v>
      </c>
      <c r="K26" s="31"/>
    </row>
    <row r="27" spans="1:21" ht="15.75" thickBot="1" x14ac:dyDescent="0.3">
      <c r="A27" s="428"/>
      <c r="B27" s="29" t="s">
        <v>82</v>
      </c>
      <c r="C27" s="41">
        <v>75</v>
      </c>
      <c r="D27" s="90"/>
      <c r="E27" s="90"/>
      <c r="F27" s="30">
        <f t="shared" si="5"/>
        <v>0</v>
      </c>
      <c r="G27" s="30">
        <f t="shared" si="6"/>
        <v>0</v>
      </c>
      <c r="H27" s="391">
        <f t="shared" si="4"/>
        <v>0</v>
      </c>
      <c r="I27" s="396">
        <f t="shared" si="2"/>
        <v>0</v>
      </c>
      <c r="J27" s="396">
        <f t="shared" si="3"/>
        <v>0</v>
      </c>
      <c r="K27" s="31"/>
    </row>
    <row r="28" spans="1:21" s="35" customFormat="1" ht="15.75" thickBot="1" x14ac:dyDescent="0.3">
      <c r="A28" s="58"/>
      <c r="B28" s="68"/>
      <c r="C28" s="65" t="s">
        <v>89</v>
      </c>
      <c r="D28" s="64">
        <f>SUM(D29:D31)</f>
        <v>0</v>
      </c>
      <c r="E28" s="64">
        <f t="shared" ref="E28:J28" si="12">SUM(E29:E31)</f>
        <v>0</v>
      </c>
      <c r="F28" s="65">
        <f t="shared" si="12"/>
        <v>0</v>
      </c>
      <c r="G28" s="65">
        <f t="shared" si="12"/>
        <v>0</v>
      </c>
      <c r="H28" s="65">
        <f t="shared" si="12"/>
        <v>0</v>
      </c>
      <c r="I28" s="65">
        <f t="shared" si="12"/>
        <v>0</v>
      </c>
      <c r="J28" s="65">
        <f t="shared" si="12"/>
        <v>0</v>
      </c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6"/>
    </row>
    <row r="29" spans="1:21" x14ac:dyDescent="0.25">
      <c r="A29" s="426" t="s">
        <v>90</v>
      </c>
      <c r="B29" s="26" t="s">
        <v>80</v>
      </c>
      <c r="C29" s="20">
        <v>27</v>
      </c>
      <c r="D29" s="88"/>
      <c r="E29" s="88"/>
      <c r="F29" s="21">
        <f t="shared" si="5"/>
        <v>0</v>
      </c>
      <c r="G29" s="21">
        <f t="shared" si="6"/>
        <v>0</v>
      </c>
      <c r="H29" s="387">
        <f t="shared" si="4"/>
        <v>0</v>
      </c>
      <c r="I29" s="394">
        <f t="shared" si="2"/>
        <v>0</v>
      </c>
      <c r="J29" s="394">
        <f t="shared" si="3"/>
        <v>0</v>
      </c>
      <c r="K29" s="31"/>
    </row>
    <row r="30" spans="1:21" x14ac:dyDescent="0.25">
      <c r="A30" s="427"/>
      <c r="B30" s="25" t="s">
        <v>81</v>
      </c>
      <c r="C30" s="34">
        <v>43</v>
      </c>
      <c r="D30" s="89"/>
      <c r="E30" s="89"/>
      <c r="F30" s="18">
        <f t="shared" si="5"/>
        <v>0</v>
      </c>
      <c r="G30" s="18">
        <f t="shared" si="6"/>
        <v>0</v>
      </c>
      <c r="H30" s="390">
        <f t="shared" si="4"/>
        <v>0</v>
      </c>
      <c r="I30" s="395">
        <f t="shared" si="2"/>
        <v>0</v>
      </c>
      <c r="J30" s="395">
        <f t="shared" si="3"/>
        <v>0</v>
      </c>
      <c r="K30" s="31"/>
    </row>
    <row r="31" spans="1:21" ht="15.75" thickBot="1" x14ac:dyDescent="0.3">
      <c r="A31" s="428"/>
      <c r="B31" s="25" t="s">
        <v>82</v>
      </c>
      <c r="C31" s="34">
        <v>75</v>
      </c>
      <c r="D31" s="89"/>
      <c r="E31" s="89"/>
      <c r="F31" s="18">
        <f t="shared" si="5"/>
        <v>0</v>
      </c>
      <c r="G31" s="18">
        <f t="shared" si="6"/>
        <v>0</v>
      </c>
      <c r="H31" s="390">
        <f t="shared" si="4"/>
        <v>0</v>
      </c>
      <c r="I31" s="395">
        <f t="shared" si="2"/>
        <v>0</v>
      </c>
      <c r="J31" s="395">
        <f t="shared" si="3"/>
        <v>0</v>
      </c>
      <c r="K31" s="31"/>
    </row>
    <row r="32" spans="1:21" ht="15.75" thickBot="1" x14ac:dyDescent="0.3">
      <c r="C32" s="31"/>
      <c r="H32" s="31"/>
      <c r="K32" s="32"/>
    </row>
    <row r="33" spans="2:11" x14ac:dyDescent="0.25">
      <c r="B33" s="423" t="s">
        <v>91</v>
      </c>
      <c r="C33" s="85" t="s">
        <v>80</v>
      </c>
      <c r="D33" s="73">
        <f>D29+D25+D21+D17+D13+D9+D5</f>
        <v>21</v>
      </c>
      <c r="E33" s="74">
        <f>E29+E25+E21+E17+E13+E9+E5</f>
        <v>18</v>
      </c>
      <c r="F33" s="82">
        <f>SUM(D33:E33)</f>
        <v>39</v>
      </c>
      <c r="H33" s="31"/>
      <c r="K33" s="32"/>
    </row>
    <row r="34" spans="2:11" x14ac:dyDescent="0.25">
      <c r="B34" s="424"/>
      <c r="C34" s="86" t="s">
        <v>81</v>
      </c>
      <c r="D34" s="75">
        <f t="shared" ref="D34:E35" si="13">D30+D26+D22+D18+D14+D10+D6</f>
        <v>21</v>
      </c>
      <c r="E34" s="76">
        <f t="shared" si="13"/>
        <v>13</v>
      </c>
      <c r="F34" s="83">
        <f t="shared" ref="F34:F35" si="14">SUM(D34:E34)</f>
        <v>34</v>
      </c>
      <c r="H34" s="31"/>
      <c r="K34" s="32"/>
    </row>
    <row r="35" spans="2:11" ht="15.75" thickBot="1" x14ac:dyDescent="0.3">
      <c r="B35" s="425"/>
      <c r="C35" s="87" t="s">
        <v>82</v>
      </c>
      <c r="D35" s="77">
        <f t="shared" si="13"/>
        <v>13</v>
      </c>
      <c r="E35" s="78">
        <f>E31+E27+E23+E19+E15+E11+E7</f>
        <v>7</v>
      </c>
      <c r="F35" s="83">
        <f t="shared" si="14"/>
        <v>20</v>
      </c>
      <c r="H35" s="31"/>
      <c r="K35" s="32"/>
    </row>
    <row r="36" spans="2:11" ht="15.75" thickBot="1" x14ac:dyDescent="0.3">
      <c r="B36" s="79"/>
      <c r="C36" s="36" t="s">
        <v>60</v>
      </c>
      <c r="D36" s="80">
        <f>SUM(D33:D35)</f>
        <v>55</v>
      </c>
      <c r="E36" s="81">
        <f>SUM(E33:E35)</f>
        <v>38</v>
      </c>
      <c r="F36" s="84">
        <f>SUM(F33:F35)</f>
        <v>93</v>
      </c>
      <c r="H36" s="31"/>
      <c r="K36" s="32"/>
    </row>
    <row r="37" spans="2:11" x14ac:dyDescent="0.25">
      <c r="C37" s="31"/>
      <c r="H37" s="31"/>
      <c r="K37" s="32"/>
    </row>
    <row r="38" spans="2:11" x14ac:dyDescent="0.25">
      <c r="C38" s="31"/>
      <c r="H38" s="31"/>
      <c r="K38" s="32"/>
    </row>
    <row r="39" spans="2:11" x14ac:dyDescent="0.25">
      <c r="C39" s="31"/>
      <c r="H39" s="31"/>
      <c r="K39" s="32"/>
    </row>
    <row r="40" spans="2:11" x14ac:dyDescent="0.25">
      <c r="C40" s="31"/>
      <c r="H40" s="31"/>
      <c r="K40" s="32"/>
    </row>
    <row r="41" spans="2:11" x14ac:dyDescent="0.25">
      <c r="C41" s="31"/>
      <c r="H41" s="31"/>
      <c r="K41" s="32"/>
    </row>
    <row r="42" spans="2:11" x14ac:dyDescent="0.25">
      <c r="C42" s="31"/>
      <c r="H42" s="31"/>
      <c r="K42" s="32"/>
    </row>
    <row r="43" spans="2:11" x14ac:dyDescent="0.25">
      <c r="C43" s="31"/>
      <c r="H43" s="31"/>
      <c r="K43" s="32"/>
    </row>
    <row r="44" spans="2:11" x14ac:dyDescent="0.25">
      <c r="C44" s="31"/>
      <c r="H44" s="31"/>
      <c r="K44" s="32"/>
    </row>
    <row r="45" spans="2:11" x14ac:dyDescent="0.25">
      <c r="C45" s="31"/>
      <c r="H45" s="31"/>
      <c r="K45" s="32"/>
    </row>
    <row r="46" spans="2:11" x14ac:dyDescent="0.25">
      <c r="C46" s="31"/>
      <c r="H46" s="31"/>
      <c r="K46" s="32"/>
    </row>
    <row r="47" spans="2:11" x14ac:dyDescent="0.25">
      <c r="C47" s="31"/>
      <c r="H47" s="31"/>
      <c r="K47" s="32"/>
    </row>
    <row r="48" spans="2:11" x14ac:dyDescent="0.25">
      <c r="C48" s="31"/>
      <c r="H48" s="31"/>
      <c r="K48" s="32"/>
    </row>
    <row r="49" spans="3:11" x14ac:dyDescent="0.25">
      <c r="C49" s="31"/>
      <c r="H49" s="31"/>
      <c r="K49" s="32"/>
    </row>
    <row r="50" spans="3:11" x14ac:dyDescent="0.25">
      <c r="C50" s="31"/>
      <c r="H50" s="31"/>
      <c r="K50" s="32"/>
    </row>
    <row r="51" spans="3:11" x14ac:dyDescent="0.25">
      <c r="C51" s="31"/>
      <c r="H51" s="31"/>
      <c r="K51" s="32"/>
    </row>
    <row r="52" spans="3:11" x14ac:dyDescent="0.25">
      <c r="C52" s="31"/>
      <c r="H52" s="31"/>
      <c r="K52" s="32"/>
    </row>
    <row r="53" spans="3:11" x14ac:dyDescent="0.25">
      <c r="C53" s="31"/>
      <c r="H53" s="31"/>
      <c r="K53" s="32"/>
    </row>
    <row r="54" spans="3:11" ht="15.75" thickBot="1" x14ac:dyDescent="0.3">
      <c r="C54" s="31"/>
      <c r="H54" s="31"/>
      <c r="K54" s="33"/>
    </row>
    <row r="55" spans="3:11" ht="15.75" thickTop="1" x14ac:dyDescent="0.25">
      <c r="C55" s="31"/>
      <c r="H55" s="31"/>
    </row>
    <row r="56" spans="3:11" x14ac:dyDescent="0.25">
      <c r="C56" s="31"/>
      <c r="H56" s="31"/>
    </row>
    <row r="57" spans="3:11" x14ac:dyDescent="0.25">
      <c r="C57" s="31"/>
      <c r="H57" s="31"/>
    </row>
    <row r="58" spans="3:11" x14ac:dyDescent="0.25">
      <c r="H58" s="31"/>
    </row>
    <row r="59" spans="3:11" x14ac:dyDescent="0.25">
      <c r="H59" s="31"/>
    </row>
    <row r="60" spans="3:11" x14ac:dyDescent="0.25">
      <c r="H60" s="31"/>
    </row>
    <row r="61" spans="3:11" x14ac:dyDescent="0.25">
      <c r="H61" s="31"/>
    </row>
  </sheetData>
  <mergeCells count="18">
    <mergeCell ref="A9:A11"/>
    <mergeCell ref="F1:H1"/>
    <mergeCell ref="I1:J1"/>
    <mergeCell ref="K1:L1"/>
    <mergeCell ref="M1:N1"/>
    <mergeCell ref="B3:C3"/>
    <mergeCell ref="Q1:S1"/>
    <mergeCell ref="T1:T2"/>
    <mergeCell ref="U1:U2"/>
    <mergeCell ref="A5:A7"/>
    <mergeCell ref="A1:E1"/>
    <mergeCell ref="O1:P1"/>
    <mergeCell ref="B33:B35"/>
    <mergeCell ref="A13:A15"/>
    <mergeCell ref="A17:A19"/>
    <mergeCell ref="A21:A23"/>
    <mergeCell ref="A25:A27"/>
    <mergeCell ref="A29:A31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4:T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ColWidth="14.28515625" defaultRowHeight="15" x14ac:dyDescent="0.25"/>
  <cols>
    <col min="1" max="1" width="17" style="14" customWidth="1"/>
    <col min="2" max="2" width="14.28515625" style="14"/>
    <col min="3" max="3" width="26.140625" style="14" customWidth="1"/>
    <col min="4" max="4" width="12.7109375" style="14" customWidth="1"/>
    <col min="5" max="5" width="12.42578125" style="14" customWidth="1"/>
    <col min="6" max="17" width="14.28515625" style="14"/>
    <col min="18" max="18" width="21.42578125" style="14" customWidth="1"/>
    <col min="19" max="19" width="14.28515625" style="14"/>
    <col min="20" max="20" width="0" style="14" hidden="1" customWidth="1"/>
    <col min="21" max="16384" width="14.28515625" style="14"/>
  </cols>
  <sheetData>
    <row r="4" spans="1:17" ht="15.75" thickBot="1" x14ac:dyDescent="0.3"/>
    <row r="5" spans="1:17" s="24" customFormat="1" ht="41.45" customHeight="1" thickTop="1" thickBot="1" x14ac:dyDescent="0.3">
      <c r="A5" s="444" t="s">
        <v>92</v>
      </c>
      <c r="B5" s="444"/>
      <c r="C5" s="444"/>
      <c r="D5" s="444"/>
      <c r="E5" s="445"/>
      <c r="F5" s="440" t="s">
        <v>93</v>
      </c>
      <c r="G5" s="440"/>
      <c r="H5" s="440"/>
      <c r="I5" s="446" t="s">
        <v>94</v>
      </c>
      <c r="J5" s="446"/>
      <c r="K5" s="446" t="s">
        <v>95</v>
      </c>
      <c r="L5" s="446"/>
      <c r="M5" s="440" t="s">
        <v>96</v>
      </c>
      <c r="N5" s="440"/>
      <c r="O5" s="440" t="s">
        <v>97</v>
      </c>
      <c r="P5" s="440"/>
      <c r="Q5" s="440"/>
    </row>
    <row r="6" spans="1:17" s="19" customFormat="1" ht="60" x14ac:dyDescent="0.25">
      <c r="A6" s="113" t="s">
        <v>98</v>
      </c>
      <c r="B6" s="447" t="s">
        <v>99</v>
      </c>
      <c r="C6" s="447"/>
      <c r="D6" s="159" t="s">
        <v>71</v>
      </c>
      <c r="E6" s="160" t="s">
        <v>72</v>
      </c>
      <c r="F6" s="161" t="s">
        <v>73</v>
      </c>
      <c r="G6" s="155" t="s">
        <v>74</v>
      </c>
      <c r="H6" s="158" t="s">
        <v>75</v>
      </c>
      <c r="I6" s="161" t="s">
        <v>76</v>
      </c>
      <c r="J6" s="157" t="s">
        <v>77</v>
      </c>
      <c r="K6" s="161" t="s">
        <v>76</v>
      </c>
      <c r="L6" s="157" t="s">
        <v>77</v>
      </c>
      <c r="M6" s="161" t="s">
        <v>73</v>
      </c>
      <c r="N6" s="162" t="s">
        <v>74</v>
      </c>
      <c r="O6" s="161" t="s">
        <v>76</v>
      </c>
      <c r="P6" s="156" t="s">
        <v>77</v>
      </c>
      <c r="Q6" s="162" t="s">
        <v>75</v>
      </c>
    </row>
    <row r="7" spans="1:17" ht="15.75" thickTop="1" x14ac:dyDescent="0.25">
      <c r="A7" s="441" t="s">
        <v>55</v>
      </c>
      <c r="B7" s="129" t="s">
        <v>80</v>
      </c>
      <c r="C7" s="213">
        <v>27</v>
      </c>
      <c r="D7" s="216">
        <v>10</v>
      </c>
      <c r="E7" s="217"/>
      <c r="F7" s="165">
        <f>D7*C7*1720/12</f>
        <v>38700</v>
      </c>
      <c r="G7" s="166">
        <f>E7*C7*1720/12</f>
        <v>0</v>
      </c>
      <c r="H7" s="167">
        <f>F7+G7</f>
        <v>38700</v>
      </c>
      <c r="J7" s="92"/>
      <c r="K7" s="389"/>
      <c r="L7" s="397"/>
      <c r="M7" s="165">
        <f t="shared" ref="M7:N9" si="0">15%*F7</f>
        <v>5805</v>
      </c>
      <c r="N7" s="168">
        <f t="shared" si="0"/>
        <v>0</v>
      </c>
      <c r="Q7" s="92"/>
    </row>
    <row r="8" spans="1:17" x14ac:dyDescent="0.25">
      <c r="A8" s="442"/>
      <c r="B8" s="130" t="s">
        <v>81</v>
      </c>
      <c r="C8" s="214">
        <v>43</v>
      </c>
      <c r="D8" s="218">
        <v>5</v>
      </c>
      <c r="E8" s="219"/>
      <c r="F8" s="169">
        <f t="shared" ref="F8:F9" si="1">D8*C8*1720/12</f>
        <v>30816.666666666668</v>
      </c>
      <c r="G8" s="170">
        <f t="shared" ref="G8:G9" si="2">E8*C8*1720/12</f>
        <v>0</v>
      </c>
      <c r="H8" s="167">
        <f t="shared" ref="H8:H9" si="3">F8+G8</f>
        <v>30816.666666666668</v>
      </c>
      <c r="J8" s="92"/>
      <c r="K8" s="389"/>
      <c r="L8" s="397"/>
      <c r="M8" s="165">
        <f t="shared" si="0"/>
        <v>4622.5</v>
      </c>
      <c r="N8" s="168">
        <f t="shared" si="0"/>
        <v>0</v>
      </c>
      <c r="O8" s="57"/>
      <c r="Q8" s="92"/>
    </row>
    <row r="9" spans="1:17" ht="15.75" thickBot="1" x14ac:dyDescent="0.3">
      <c r="A9" s="443"/>
      <c r="B9" s="131" t="s">
        <v>82</v>
      </c>
      <c r="C9" s="215">
        <v>75</v>
      </c>
      <c r="D9" s="220"/>
      <c r="E9" s="221"/>
      <c r="F9" s="165">
        <f t="shared" si="1"/>
        <v>0</v>
      </c>
      <c r="G9" s="171">
        <f t="shared" si="2"/>
        <v>0</v>
      </c>
      <c r="H9" s="167">
        <f t="shared" si="3"/>
        <v>0</v>
      </c>
      <c r="J9" s="92"/>
      <c r="K9" s="389"/>
      <c r="L9" s="397"/>
      <c r="M9" s="165">
        <f t="shared" si="0"/>
        <v>0</v>
      </c>
      <c r="N9" s="168">
        <f t="shared" si="0"/>
        <v>0</v>
      </c>
      <c r="O9" s="111"/>
      <c r="P9" s="105"/>
      <c r="Q9" s="92"/>
    </row>
    <row r="10" spans="1:17" ht="15.75" thickBot="1" x14ac:dyDescent="0.3">
      <c r="A10" s="163"/>
      <c r="B10" s="164"/>
      <c r="C10" s="188" t="s">
        <v>79</v>
      </c>
      <c r="D10" s="184">
        <f>SUM(D7:D9)</f>
        <v>15</v>
      </c>
      <c r="E10" s="185">
        <f t="shared" ref="E10:G10" si="4">SUM(E7:E9)</f>
        <v>0</v>
      </c>
      <c r="F10" s="186">
        <f>SUM(F7:F9)</f>
        <v>69516.666666666672</v>
      </c>
      <c r="G10" s="187">
        <f t="shared" si="4"/>
        <v>0</v>
      </c>
      <c r="H10" s="183">
        <f>SUM(H7:H9)</f>
        <v>69516.666666666672</v>
      </c>
      <c r="I10" s="223"/>
      <c r="J10" s="224"/>
      <c r="K10" s="398"/>
      <c r="L10" s="399"/>
      <c r="M10" s="186">
        <f>SUM(M7:M9)</f>
        <v>10427.5</v>
      </c>
      <c r="N10" s="183">
        <f>SUM(N7:N9)</f>
        <v>0</v>
      </c>
      <c r="O10" s="172">
        <f>F10+M10+K10+I10</f>
        <v>79944.166666666672</v>
      </c>
      <c r="P10" s="173">
        <f>G10+N10+L10+J10</f>
        <v>0</v>
      </c>
      <c r="Q10" s="174">
        <f>SUM(O10:P10)</f>
        <v>79944.166666666672</v>
      </c>
    </row>
    <row r="11" spans="1:17" x14ac:dyDescent="0.25">
      <c r="A11" s="441" t="s">
        <v>56</v>
      </c>
      <c r="B11" s="132" t="s">
        <v>80</v>
      </c>
      <c r="C11" s="236">
        <v>27</v>
      </c>
      <c r="D11" s="216"/>
      <c r="E11" s="222"/>
      <c r="F11" s="179">
        <f>D11*C11*1720/12</f>
        <v>0</v>
      </c>
      <c r="G11" s="180">
        <f>E11*C11*1720/12</f>
        <v>0</v>
      </c>
      <c r="H11" s="181">
        <f>F11+G11</f>
        <v>0</v>
      </c>
      <c r="J11" s="92"/>
      <c r="L11" s="92"/>
      <c r="M11" s="179">
        <f t="shared" ref="M11:N13" si="5">15%*F11</f>
        <v>0</v>
      </c>
      <c r="N11" s="168">
        <f t="shared" si="5"/>
        <v>0</v>
      </c>
      <c r="O11" s="112"/>
      <c r="P11" s="94"/>
      <c r="Q11" s="95"/>
    </row>
    <row r="12" spans="1:17" x14ac:dyDescent="0.25">
      <c r="A12" s="442"/>
      <c r="B12" s="130" t="s">
        <v>81</v>
      </c>
      <c r="C12" s="214">
        <v>43</v>
      </c>
      <c r="D12" s="218"/>
      <c r="E12" s="219">
        <v>1</v>
      </c>
      <c r="F12" s="179">
        <f>D12*C12*1720/12</f>
        <v>0</v>
      </c>
      <c r="G12" s="180">
        <f t="shared" ref="G12:G13" si="6">E12*C12*1720/12</f>
        <v>6163.333333333333</v>
      </c>
      <c r="H12" s="181">
        <f t="shared" ref="H12:H13" si="7">F12+G12</f>
        <v>6163.333333333333</v>
      </c>
      <c r="J12" s="92"/>
      <c r="L12" s="92"/>
      <c r="M12" s="179">
        <f t="shared" si="5"/>
        <v>0</v>
      </c>
      <c r="N12" s="168">
        <f t="shared" si="5"/>
        <v>924.49999999999989</v>
      </c>
      <c r="O12" s="94"/>
      <c r="P12" s="94"/>
      <c r="Q12" s="95"/>
    </row>
    <row r="13" spans="1:17" ht="15.75" thickBot="1" x14ac:dyDescent="0.3">
      <c r="A13" s="443"/>
      <c r="B13" s="131" t="s">
        <v>82</v>
      </c>
      <c r="C13" s="215">
        <v>75</v>
      </c>
      <c r="D13" s="220"/>
      <c r="E13" s="221"/>
      <c r="F13" s="179">
        <f t="shared" ref="F13" si="8">D13*C13*1720/12</f>
        <v>0</v>
      </c>
      <c r="G13" s="180">
        <f t="shared" si="6"/>
        <v>0</v>
      </c>
      <c r="H13" s="181">
        <f t="shared" si="7"/>
        <v>0</v>
      </c>
      <c r="J13" s="92"/>
      <c r="L13" s="92"/>
      <c r="M13" s="179">
        <f t="shared" si="5"/>
        <v>0</v>
      </c>
      <c r="N13" s="168">
        <f t="shared" si="5"/>
        <v>0</v>
      </c>
      <c r="O13" s="94"/>
      <c r="P13" s="94"/>
      <c r="Q13" s="95"/>
    </row>
    <row r="14" spans="1:17" s="35" customFormat="1" ht="15.75" thickBot="1" x14ac:dyDescent="0.3">
      <c r="A14" s="163"/>
      <c r="B14" s="164"/>
      <c r="C14" s="188" t="s">
        <v>83</v>
      </c>
      <c r="D14" s="184">
        <f>SUM(D11:D13)</f>
        <v>0</v>
      </c>
      <c r="E14" s="185">
        <f t="shared" ref="E14" si="9">SUM(E11:E13)</f>
        <v>1</v>
      </c>
      <c r="F14" s="186">
        <f>SUM(F11:F13)</f>
        <v>0</v>
      </c>
      <c r="G14" s="187">
        <f>SUM(G11:G13)</f>
        <v>6163.333333333333</v>
      </c>
      <c r="H14" s="183">
        <f>SUM(H11:H13)</f>
        <v>6163.333333333333</v>
      </c>
      <c r="I14" s="225"/>
      <c r="J14" s="227"/>
      <c r="K14" s="305"/>
      <c r="L14" s="226"/>
      <c r="M14" s="186">
        <f t="shared" ref="M14:N14" si="10">SUM(M11:M13)</f>
        <v>0</v>
      </c>
      <c r="N14" s="183">
        <f t="shared" si="10"/>
        <v>924.49999999999989</v>
      </c>
      <c r="O14" s="175">
        <f>F14+M14+K14+I14</f>
        <v>0</v>
      </c>
      <c r="P14" s="176">
        <f>G14+N14+L14+J14</f>
        <v>7087.833333333333</v>
      </c>
      <c r="Q14" s="174">
        <f>SUM(O14:P14)</f>
        <v>7087.833333333333</v>
      </c>
    </row>
    <row r="15" spans="1:17" x14ac:dyDescent="0.25">
      <c r="A15" s="441" t="s">
        <v>57</v>
      </c>
      <c r="B15" s="132" t="s">
        <v>80</v>
      </c>
      <c r="C15" s="236">
        <v>27</v>
      </c>
      <c r="D15" s="216"/>
      <c r="E15" s="216">
        <v>5</v>
      </c>
      <c r="F15" s="179">
        <f>D15*C15*1720/12</f>
        <v>0</v>
      </c>
      <c r="G15" s="180">
        <f>E15*C15*1720/12</f>
        <v>19350</v>
      </c>
      <c r="H15" s="181">
        <f>F15+G15</f>
        <v>19350</v>
      </c>
      <c r="J15" s="92"/>
      <c r="L15" s="92"/>
      <c r="M15" s="179">
        <f t="shared" ref="M15:N17" si="11">15%*F15</f>
        <v>0</v>
      </c>
      <c r="N15" s="168">
        <f t="shared" si="11"/>
        <v>2902.5</v>
      </c>
      <c r="O15" s="94"/>
      <c r="P15" s="94"/>
      <c r="Q15" s="95"/>
    </row>
    <row r="16" spans="1:17" x14ac:dyDescent="0.25">
      <c r="A16" s="442"/>
      <c r="B16" s="130" t="s">
        <v>81</v>
      </c>
      <c r="C16" s="214">
        <v>43</v>
      </c>
      <c r="D16" s="218"/>
      <c r="E16" s="218">
        <v>5</v>
      </c>
      <c r="F16" s="179">
        <f>D16*C16*1720/12</f>
        <v>0</v>
      </c>
      <c r="G16" s="180">
        <f t="shared" ref="G16:G17" si="12">E16*C16*1720/12</f>
        <v>30816.666666666668</v>
      </c>
      <c r="H16" s="181">
        <f t="shared" ref="H16:H17" si="13">F16+G16</f>
        <v>30816.666666666668</v>
      </c>
      <c r="J16" s="92"/>
      <c r="L16" s="92"/>
      <c r="M16" s="179">
        <f t="shared" si="11"/>
        <v>0</v>
      </c>
      <c r="N16" s="168">
        <f t="shared" si="11"/>
        <v>4622.5</v>
      </c>
      <c r="O16" s="94"/>
      <c r="P16" s="94"/>
      <c r="Q16" s="95"/>
    </row>
    <row r="17" spans="1:20" ht="15.75" thickBot="1" x14ac:dyDescent="0.3">
      <c r="A17" s="443"/>
      <c r="B17" s="131" t="s">
        <v>82</v>
      </c>
      <c r="C17" s="215">
        <v>75</v>
      </c>
      <c r="D17" s="220"/>
      <c r="E17" s="220">
        <v>2</v>
      </c>
      <c r="F17" s="179">
        <f t="shared" ref="F17" si="14">D17*C17*1720/12</f>
        <v>0</v>
      </c>
      <c r="G17" s="180">
        <f t="shared" si="12"/>
        <v>21500</v>
      </c>
      <c r="H17" s="181">
        <f t="shared" si="13"/>
        <v>21500</v>
      </c>
      <c r="J17" s="92"/>
      <c r="L17" s="92"/>
      <c r="M17" s="179">
        <f t="shared" si="11"/>
        <v>0</v>
      </c>
      <c r="N17" s="168">
        <f t="shared" si="11"/>
        <v>3225</v>
      </c>
      <c r="O17" s="94"/>
      <c r="P17" s="94"/>
      <c r="Q17" s="95"/>
    </row>
    <row r="18" spans="1:20" s="35" customFormat="1" ht="15.75" thickBot="1" x14ac:dyDescent="0.3">
      <c r="A18" s="163"/>
      <c r="B18" s="182"/>
      <c r="C18" s="183" t="s">
        <v>84</v>
      </c>
      <c r="D18" s="184">
        <f>SUM(D15:D17)</f>
        <v>0</v>
      </c>
      <c r="E18" s="185">
        <f t="shared" ref="E18:F18" si="15">SUM(E15:E17)</f>
        <v>12</v>
      </c>
      <c r="F18" s="186">
        <f t="shared" si="15"/>
        <v>0</v>
      </c>
      <c r="G18" s="187">
        <f>SUM(G15:G17)</f>
        <v>71666.666666666672</v>
      </c>
      <c r="H18" s="183">
        <f>SUM(H15:H17)</f>
        <v>71666.666666666672</v>
      </c>
      <c r="I18" s="225"/>
      <c r="J18" s="226"/>
      <c r="K18" s="225"/>
      <c r="L18" s="226"/>
      <c r="M18" s="186">
        <f t="shared" ref="M18" si="16">SUM(M15:M17)</f>
        <v>0</v>
      </c>
      <c r="N18" s="183">
        <f t="shared" ref="N18" si="17">SUM(N15:N17)</f>
        <v>10750</v>
      </c>
      <c r="O18" s="177">
        <f>F18+M18+K18+I18</f>
        <v>0</v>
      </c>
      <c r="P18" s="177">
        <f>G18+N18+L18+J18</f>
        <v>82416.666666666672</v>
      </c>
      <c r="Q18" s="178">
        <f>SUM(O18:P18)</f>
        <v>82416.666666666672</v>
      </c>
    </row>
    <row r="19" spans="1:20" x14ac:dyDescent="0.25">
      <c r="A19" s="441" t="s">
        <v>58</v>
      </c>
      <c r="B19" s="132" t="s">
        <v>80</v>
      </c>
      <c r="C19" s="236">
        <v>27</v>
      </c>
      <c r="D19" s="216">
        <v>6</v>
      </c>
      <c r="E19" s="222"/>
      <c r="F19" s="165">
        <f>D19*C19*1720/12</f>
        <v>23220</v>
      </c>
      <c r="G19" s="180">
        <f>E19*C19*1720/12</f>
        <v>0</v>
      </c>
      <c r="H19" s="168">
        <f>F19+G19</f>
        <v>23220</v>
      </c>
      <c r="J19" s="92"/>
      <c r="L19" s="92"/>
      <c r="M19" s="179">
        <f t="shared" ref="M19:N21" si="18">15%*F19</f>
        <v>3483</v>
      </c>
      <c r="N19" s="205">
        <f t="shared" si="18"/>
        <v>0</v>
      </c>
      <c r="O19" s="94"/>
      <c r="P19" s="94"/>
      <c r="Q19" s="95"/>
    </row>
    <row r="20" spans="1:20" x14ac:dyDescent="0.25">
      <c r="A20" s="442"/>
      <c r="B20" s="130" t="s">
        <v>81</v>
      </c>
      <c r="C20" s="214">
        <v>43</v>
      </c>
      <c r="D20" s="218">
        <v>4</v>
      </c>
      <c r="E20" s="219"/>
      <c r="F20" s="165">
        <f t="shared" ref="F20:F25" si="19">D20*C20*1720/12</f>
        <v>24653.333333333332</v>
      </c>
      <c r="G20" s="180">
        <f t="shared" ref="G20:G21" si="20">E20*C20*1720/12</f>
        <v>0</v>
      </c>
      <c r="H20" s="168">
        <f t="shared" ref="H20:H21" si="21">F20+G20</f>
        <v>24653.333333333332</v>
      </c>
      <c r="J20" s="92"/>
      <c r="L20" s="92"/>
      <c r="M20" s="179">
        <f t="shared" si="18"/>
        <v>3697.9999999999995</v>
      </c>
      <c r="N20" s="168">
        <f t="shared" si="18"/>
        <v>0</v>
      </c>
      <c r="O20" s="94"/>
      <c r="P20" s="94"/>
      <c r="Q20" s="95"/>
      <c r="T20" s="300">
        <v>0.2</v>
      </c>
    </row>
    <row r="21" spans="1:20" ht="15.75" thickBot="1" x14ac:dyDescent="0.3">
      <c r="A21" s="443"/>
      <c r="B21" s="131" t="s">
        <v>82</v>
      </c>
      <c r="C21" s="215">
        <v>75</v>
      </c>
      <c r="D21" s="220"/>
      <c r="E21" s="221"/>
      <c r="F21" s="165">
        <f t="shared" si="19"/>
        <v>0</v>
      </c>
      <c r="G21" s="180">
        <f t="shared" si="20"/>
        <v>0</v>
      </c>
      <c r="H21" s="168">
        <f t="shared" si="21"/>
        <v>0</v>
      </c>
      <c r="J21" s="92"/>
      <c r="L21" s="92"/>
      <c r="M21" s="179">
        <f t="shared" si="18"/>
        <v>0</v>
      </c>
      <c r="N21" s="168">
        <f t="shared" si="18"/>
        <v>0</v>
      </c>
      <c r="O21" s="94"/>
      <c r="P21" s="94"/>
      <c r="Q21" s="95"/>
      <c r="T21" s="300">
        <v>0.4</v>
      </c>
    </row>
    <row r="22" spans="1:20" s="35" customFormat="1" ht="15.75" thickBot="1" x14ac:dyDescent="0.3">
      <c r="A22" s="163"/>
      <c r="B22" s="182"/>
      <c r="C22" s="183" t="s">
        <v>85</v>
      </c>
      <c r="D22" s="184">
        <f>SUM(D19:D21)</f>
        <v>10</v>
      </c>
      <c r="E22" s="185">
        <f t="shared" ref="E22:G22" si="22">SUM(E19:E21)</f>
        <v>0</v>
      </c>
      <c r="F22" s="186">
        <f t="shared" si="22"/>
        <v>47873.333333333328</v>
      </c>
      <c r="G22" s="187">
        <f t="shared" si="22"/>
        <v>0</v>
      </c>
      <c r="H22" s="183">
        <f>SUM(H19:H21)</f>
        <v>47873.333333333328</v>
      </c>
      <c r="I22" s="225"/>
      <c r="J22" s="227"/>
      <c r="K22" s="305"/>
      <c r="L22" s="226"/>
      <c r="M22" s="186">
        <f>SUM(M19:M21)</f>
        <v>7181</v>
      </c>
      <c r="N22" s="183">
        <f>SUM(N19:N21)</f>
        <v>0</v>
      </c>
      <c r="O22" s="175">
        <f>F22+M22+K22+I22</f>
        <v>55054.333333333328</v>
      </c>
      <c r="P22" s="176">
        <f>G22+N22+L22+J22</f>
        <v>0</v>
      </c>
      <c r="Q22" s="174">
        <f>SUM(O22:P22)</f>
        <v>55054.333333333328</v>
      </c>
    </row>
    <row r="23" spans="1:20" x14ac:dyDescent="0.25">
      <c r="A23" s="441" t="s">
        <v>59</v>
      </c>
      <c r="B23" s="132" t="s">
        <v>80</v>
      </c>
      <c r="C23" s="236">
        <v>27</v>
      </c>
      <c r="D23" s="216"/>
      <c r="E23" s="222"/>
      <c r="F23" s="165">
        <f t="shared" si="19"/>
        <v>0</v>
      </c>
      <c r="G23" s="180">
        <f>E23*C23*1720/12</f>
        <v>0</v>
      </c>
      <c r="H23" s="400">
        <f>(F23+G23)</f>
        <v>0</v>
      </c>
      <c r="J23" s="92"/>
      <c r="L23" s="92"/>
      <c r="M23" s="179">
        <f t="shared" ref="M23:N25" si="23">15%*F23</f>
        <v>0</v>
      </c>
      <c r="N23" s="168">
        <f t="shared" si="23"/>
        <v>0</v>
      </c>
      <c r="O23" s="94"/>
      <c r="P23" s="94"/>
      <c r="Q23" s="95"/>
    </row>
    <row r="24" spans="1:20" x14ac:dyDescent="0.25">
      <c r="A24" s="442"/>
      <c r="B24" s="130" t="s">
        <v>81</v>
      </c>
      <c r="C24" s="214">
        <v>43</v>
      </c>
      <c r="D24" s="218"/>
      <c r="E24" s="219"/>
      <c r="F24" s="165">
        <f t="shared" si="19"/>
        <v>0</v>
      </c>
      <c r="G24" s="180">
        <f t="shared" ref="G24:G25" si="24">E24*C24*1720/12</f>
        <v>0</v>
      </c>
      <c r="H24" s="401">
        <f t="shared" ref="H24:H25" si="25">(F24+G24)</f>
        <v>0</v>
      </c>
      <c r="J24" s="92"/>
      <c r="L24" s="92"/>
      <c r="M24" s="179">
        <f t="shared" si="23"/>
        <v>0</v>
      </c>
      <c r="N24" s="168">
        <f t="shared" si="23"/>
        <v>0</v>
      </c>
      <c r="O24" s="94"/>
      <c r="P24" s="94"/>
      <c r="Q24" s="95"/>
    </row>
    <row r="25" spans="1:20" ht="15.75" thickBot="1" x14ac:dyDescent="0.3">
      <c r="A25" s="443"/>
      <c r="B25" s="131" t="s">
        <v>82</v>
      </c>
      <c r="C25" s="215">
        <v>75</v>
      </c>
      <c r="D25" s="220"/>
      <c r="E25" s="221"/>
      <c r="F25" s="165">
        <f t="shared" si="19"/>
        <v>0</v>
      </c>
      <c r="G25" s="180">
        <f t="shared" si="24"/>
        <v>0</v>
      </c>
      <c r="H25" s="402">
        <f t="shared" si="25"/>
        <v>0</v>
      </c>
      <c r="J25" s="92"/>
      <c r="L25" s="92"/>
      <c r="M25" s="179">
        <f t="shared" si="23"/>
        <v>0</v>
      </c>
      <c r="N25" s="168">
        <f t="shared" si="23"/>
        <v>0</v>
      </c>
      <c r="O25" s="108"/>
      <c r="P25" s="109"/>
      <c r="Q25" s="110"/>
    </row>
    <row r="26" spans="1:20" s="35" customFormat="1" ht="15.6" customHeight="1" thickBot="1" x14ac:dyDescent="0.3">
      <c r="A26" s="163"/>
      <c r="B26" s="182"/>
      <c r="C26" s="183" t="s">
        <v>86</v>
      </c>
      <c r="D26" s="184">
        <f>SUM(D23:D25)</f>
        <v>0</v>
      </c>
      <c r="E26" s="206">
        <f t="shared" ref="E26" si="26">SUM(E23:E25)</f>
        <v>0</v>
      </c>
      <c r="F26" s="186">
        <f t="shared" ref="F26" si="27">SUM(F23:F25)</f>
        <v>0</v>
      </c>
      <c r="G26" s="187">
        <f t="shared" ref="G26" si="28">SUM(G23:G25)</f>
        <v>0</v>
      </c>
      <c r="H26" s="208">
        <f>SUM(H23:H25)</f>
        <v>0</v>
      </c>
      <c r="I26" s="225"/>
      <c r="J26" s="227"/>
      <c r="K26" s="305"/>
      <c r="L26" s="228"/>
      <c r="M26" s="186">
        <f>SUM(M23:M25)</f>
        <v>0</v>
      </c>
      <c r="N26" s="183">
        <f>SUM(N23:N25)</f>
        <v>0</v>
      </c>
      <c r="O26" s="176">
        <f>F26+M26+K26+I26</f>
        <v>0</v>
      </c>
      <c r="P26" s="176">
        <f>G26+N26+L26+J26</f>
        <v>0</v>
      </c>
      <c r="Q26" s="212">
        <f>SUM(O26:P26)</f>
        <v>0</v>
      </c>
    </row>
    <row r="27" spans="1:20" ht="12.6" customHeight="1" thickBot="1" x14ac:dyDescent="0.3">
      <c r="A27" s="91"/>
      <c r="B27" s="91"/>
      <c r="C27" s="31"/>
      <c r="E27" s="42"/>
      <c r="F27" s="57"/>
      <c r="G27" s="57"/>
      <c r="H27" s="210"/>
      <c r="J27" s="42"/>
      <c r="K27" s="42"/>
      <c r="L27" s="42"/>
      <c r="N27" s="105"/>
      <c r="Q27" s="42"/>
    </row>
    <row r="28" spans="1:20" ht="15.75" x14ac:dyDescent="0.25">
      <c r="A28" s="453" t="s">
        <v>100</v>
      </c>
      <c r="B28" s="454"/>
      <c r="C28" s="455"/>
      <c r="D28" s="306">
        <f>D10+D14+D18+D22+D26</f>
        <v>25</v>
      </c>
      <c r="E28" s="207">
        <f>E10+E14+E18+E22+E26</f>
        <v>13</v>
      </c>
      <c r="F28" s="190">
        <f>F10+F14+F18+F22+F26</f>
        <v>117390</v>
      </c>
      <c r="G28" s="190">
        <f t="shared" ref="G28" si="29">G10+G14+G18+G22+G26</f>
        <v>77830</v>
      </c>
      <c r="H28" s="209">
        <f>H10+H14+H18+H22+H26</f>
        <v>195220</v>
      </c>
      <c r="I28" s="191">
        <f t="shared" ref="I28:J28" si="30">I10+I14+I18+I22+I26</f>
        <v>0</v>
      </c>
      <c r="J28" s="209">
        <f t="shared" si="30"/>
        <v>0</v>
      </c>
      <c r="K28" s="201">
        <f t="shared" ref="K28:Q28" si="31">K10+K14+K18+K22+K26</f>
        <v>0</v>
      </c>
      <c r="L28" s="209">
        <f t="shared" si="31"/>
        <v>0</v>
      </c>
      <c r="M28" s="190">
        <f t="shared" si="31"/>
        <v>17608.5</v>
      </c>
      <c r="N28" s="201">
        <f t="shared" si="31"/>
        <v>11674.5</v>
      </c>
      <c r="O28" s="297">
        <f t="shared" si="31"/>
        <v>134998.5</v>
      </c>
      <c r="P28" s="297">
        <f t="shared" si="31"/>
        <v>89504.5</v>
      </c>
      <c r="Q28" s="298">
        <f t="shared" si="31"/>
        <v>224503</v>
      </c>
    </row>
    <row r="29" spans="1:20" ht="64.5" customHeight="1" x14ac:dyDescent="0.25">
      <c r="A29" s="457" t="s">
        <v>101</v>
      </c>
      <c r="B29" s="458"/>
      <c r="C29" s="307">
        <v>0.2</v>
      </c>
      <c r="H29" s="31"/>
      <c r="O29" s="104"/>
      <c r="P29" s="104"/>
      <c r="Q29" s="104"/>
    </row>
    <row r="30" spans="1:20" ht="31.9" customHeight="1" x14ac:dyDescent="0.25">
      <c r="A30" s="448" t="s">
        <v>102</v>
      </c>
      <c r="B30" s="456"/>
      <c r="C30" s="301" t="str">
        <f>IF(P28&gt;=C29*Q28,"OK","VINCOLO NON SODDISFATTO")</f>
        <v>OK</v>
      </c>
      <c r="Q30" s="104"/>
    </row>
    <row r="31" spans="1:20" ht="17.25" thickTop="1" thickBot="1" x14ac:dyDescent="0.3">
      <c r="A31" s="448" t="s">
        <v>103</v>
      </c>
      <c r="B31" s="449"/>
      <c r="C31" s="299" t="str">
        <f>IF(SUM(K28:L28)&lt;=35%*Q28, "OK", "VINCOLO NON SODDISFATTO")</f>
        <v>OK</v>
      </c>
    </row>
    <row r="32" spans="1:20" ht="16.149999999999999" customHeight="1" thickTop="1" thickBot="1" x14ac:dyDescent="0.3">
      <c r="A32" s="448" t="s">
        <v>104</v>
      </c>
      <c r="B32" s="449"/>
      <c r="C32" s="229">
        <f>50%*O28+25%*P28</f>
        <v>89875.375</v>
      </c>
    </row>
    <row r="33" spans="1:8" ht="15.75" thickTop="1" x14ac:dyDescent="0.25">
      <c r="C33" s="31"/>
      <c r="H33" s="31"/>
    </row>
    <row r="34" spans="1:8" ht="15.75" thickBot="1" x14ac:dyDescent="0.3">
      <c r="H34" s="31"/>
    </row>
    <row r="35" spans="1:8" ht="16.5" thickTop="1" thickBot="1" x14ac:dyDescent="0.3">
      <c r="A35" s="450" t="s">
        <v>91</v>
      </c>
      <c r="B35" s="230" t="s">
        <v>80</v>
      </c>
      <c r="C35" s="234">
        <f>D23+D19+D15+D11+D7</f>
        <v>16</v>
      </c>
      <c r="D35" s="234">
        <f t="shared" ref="C35:D37" si="32">E23+E19+E15+E11+E7</f>
        <v>5</v>
      </c>
      <c r="E35" s="234">
        <f>SUM(C35:D35)</f>
        <v>21</v>
      </c>
      <c r="H35" s="31"/>
    </row>
    <row r="36" spans="1:8" ht="16.5" thickTop="1" thickBot="1" x14ac:dyDescent="0.3">
      <c r="A36" s="451"/>
      <c r="B36" s="231" t="s">
        <v>81</v>
      </c>
      <c r="C36" s="234">
        <f>D24+D20+D16+D12+D8</f>
        <v>9</v>
      </c>
      <c r="D36" s="234">
        <f t="shared" si="32"/>
        <v>6</v>
      </c>
      <c r="E36" s="234">
        <f t="shared" ref="E36:E37" si="33">SUM(C36:D36)</f>
        <v>15</v>
      </c>
      <c r="H36" s="31"/>
    </row>
    <row r="37" spans="1:8" ht="16.5" thickTop="1" thickBot="1" x14ac:dyDescent="0.3">
      <c r="A37" s="452"/>
      <c r="B37" s="232" t="s">
        <v>82</v>
      </c>
      <c r="C37" s="234">
        <f t="shared" si="32"/>
        <v>0</v>
      </c>
      <c r="D37" s="234">
        <f t="shared" si="32"/>
        <v>2</v>
      </c>
      <c r="E37" s="234">
        <f t="shared" si="33"/>
        <v>2</v>
      </c>
      <c r="H37" s="31"/>
    </row>
    <row r="38" spans="1:8" ht="16.5" thickTop="1" thickBot="1" x14ac:dyDescent="0.3">
      <c r="A38" s="241"/>
      <c r="B38" s="233" t="s">
        <v>60</v>
      </c>
      <c r="C38" s="234">
        <f>SUM(C35:C37)</f>
        <v>25</v>
      </c>
      <c r="D38" s="234">
        <f>SUM(D35:D37)</f>
        <v>13</v>
      </c>
      <c r="E38" s="234">
        <f>SUM(E35:E37)</f>
        <v>38</v>
      </c>
      <c r="H38" s="31"/>
    </row>
    <row r="39" spans="1:8" ht="15.75" thickTop="1" x14ac:dyDescent="0.25">
      <c r="C39" s="31"/>
      <c r="H39" s="31"/>
    </row>
    <row r="40" spans="1:8" x14ac:dyDescent="0.25">
      <c r="C40" s="31"/>
      <c r="H40" s="31"/>
    </row>
    <row r="41" spans="1:8" x14ac:dyDescent="0.25">
      <c r="C41" s="31"/>
      <c r="H41" s="31"/>
    </row>
    <row r="42" spans="1:8" x14ac:dyDescent="0.25">
      <c r="C42" s="31"/>
      <c r="H42" s="31"/>
    </row>
    <row r="43" spans="1:8" x14ac:dyDescent="0.25">
      <c r="C43" s="31"/>
      <c r="H43" s="31"/>
    </row>
    <row r="44" spans="1:8" x14ac:dyDescent="0.25">
      <c r="C44" s="31"/>
      <c r="H44" s="31"/>
    </row>
    <row r="45" spans="1:8" x14ac:dyDescent="0.25">
      <c r="C45" s="31"/>
      <c r="H45" s="31"/>
    </row>
    <row r="46" spans="1:8" x14ac:dyDescent="0.25">
      <c r="C46" s="31"/>
      <c r="H46" s="31"/>
    </row>
    <row r="47" spans="1:8" x14ac:dyDescent="0.25">
      <c r="C47" s="31"/>
      <c r="H47" s="31"/>
    </row>
    <row r="48" spans="1:8" x14ac:dyDescent="0.25">
      <c r="H48" s="31"/>
    </row>
    <row r="49" spans="8:8" x14ac:dyDescent="0.25">
      <c r="H49" s="31"/>
    </row>
    <row r="50" spans="8:8" x14ac:dyDescent="0.25">
      <c r="H50" s="31"/>
    </row>
    <row r="51" spans="8:8" x14ac:dyDescent="0.25">
      <c r="H51" s="31"/>
    </row>
  </sheetData>
  <mergeCells count="18">
    <mergeCell ref="A31:B31"/>
    <mergeCell ref="A32:B32"/>
    <mergeCell ref="A35:A37"/>
    <mergeCell ref="A15:A17"/>
    <mergeCell ref="A19:A21"/>
    <mergeCell ref="A23:A25"/>
    <mergeCell ref="A28:C28"/>
    <mergeCell ref="A30:B30"/>
    <mergeCell ref="A29:B29"/>
    <mergeCell ref="O5:Q5"/>
    <mergeCell ref="A7:A9"/>
    <mergeCell ref="A11:A13"/>
    <mergeCell ref="A5:E5"/>
    <mergeCell ref="F5:H5"/>
    <mergeCell ref="M5:N5"/>
    <mergeCell ref="K5:L5"/>
    <mergeCell ref="I5:J5"/>
    <mergeCell ref="B6:C6"/>
  </mergeCells>
  <dataValidations count="1">
    <dataValidation type="list" allowBlank="1" showInputMessage="1" showErrorMessage="1" sqref="C29" xr:uid="{B20A66B3-F193-4075-A5D4-5A51643E2A42}">
      <formula1>T20:T21</formula1>
    </dataValidation>
  </dataValidations>
  <pageMargins left="0.7" right="0.7" top="0.75" bottom="0.75" header="0.3" footer="0.3"/>
  <ignoredErrors>
    <ignoredError sqref="F10:G10 F18 H10 G18 F14:H14 H18 F22:G22 F26:G26 G20:G2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T51"/>
  <sheetViews>
    <sheetView zoomScale="118" zoomScaleNormal="100" workbookViewId="0">
      <pane xSplit="1" ySplit="6" topLeftCell="B10" activePane="bottomRight" state="frozen"/>
      <selection pane="topRight" activeCell="B1" sqref="B1"/>
      <selection pane="bottomLeft" activeCell="A3" sqref="A3"/>
      <selection pane="bottomRight" activeCell="D19" sqref="D19:E21"/>
    </sheetView>
  </sheetViews>
  <sheetFormatPr defaultColWidth="14.28515625" defaultRowHeight="15" x14ac:dyDescent="0.25"/>
  <cols>
    <col min="1" max="1" width="17" style="14" customWidth="1"/>
    <col min="2" max="3" width="14.28515625" style="14"/>
    <col min="4" max="4" width="10.7109375" style="14" customWidth="1"/>
    <col min="5" max="5" width="12.42578125" style="14" customWidth="1"/>
    <col min="6" max="17" width="14.28515625" style="14"/>
    <col min="18" max="18" width="21.42578125" style="14" customWidth="1"/>
    <col min="19" max="19" width="14.28515625" style="14"/>
    <col min="20" max="20" width="0" style="14" hidden="1" customWidth="1"/>
    <col min="21" max="16384" width="14.28515625" style="14"/>
  </cols>
  <sheetData>
    <row r="4" spans="1:17" ht="15.75" thickBot="1" x14ac:dyDescent="0.3"/>
    <row r="5" spans="1:17" s="24" customFormat="1" ht="41.45" customHeight="1" thickTop="1" thickBot="1" x14ac:dyDescent="0.3">
      <c r="A5" s="444" t="s">
        <v>105</v>
      </c>
      <c r="B5" s="444"/>
      <c r="C5" s="444"/>
      <c r="D5" s="444"/>
      <c r="E5" s="445"/>
      <c r="F5" s="440" t="s">
        <v>93</v>
      </c>
      <c r="G5" s="440"/>
      <c r="H5" s="440"/>
      <c r="I5" s="446" t="s">
        <v>94</v>
      </c>
      <c r="J5" s="446"/>
      <c r="K5" s="446" t="s">
        <v>95</v>
      </c>
      <c r="L5" s="446"/>
      <c r="M5" s="440" t="s">
        <v>96</v>
      </c>
      <c r="N5" s="440"/>
      <c r="O5" s="440" t="s">
        <v>97</v>
      </c>
      <c r="P5" s="440"/>
      <c r="Q5" s="440"/>
    </row>
    <row r="6" spans="1:17" s="19" customFormat="1" ht="60" x14ac:dyDescent="0.25">
      <c r="A6" s="113" t="s">
        <v>106</v>
      </c>
      <c r="B6" s="447" t="s">
        <v>99</v>
      </c>
      <c r="C6" s="447"/>
      <c r="D6" s="159" t="s">
        <v>71</v>
      </c>
      <c r="E6" s="160" t="s">
        <v>72</v>
      </c>
      <c r="F6" s="161" t="s">
        <v>73</v>
      </c>
      <c r="G6" s="155" t="s">
        <v>74</v>
      </c>
      <c r="H6" s="158" t="s">
        <v>75</v>
      </c>
      <c r="I6" s="161" t="s">
        <v>76</v>
      </c>
      <c r="J6" s="157" t="s">
        <v>77</v>
      </c>
      <c r="K6" s="161" t="s">
        <v>76</v>
      </c>
      <c r="L6" s="157" t="s">
        <v>77</v>
      </c>
      <c r="M6" s="161" t="s">
        <v>73</v>
      </c>
      <c r="N6" s="162" t="s">
        <v>74</v>
      </c>
      <c r="O6" s="161" t="s">
        <v>76</v>
      </c>
      <c r="P6" s="156" t="s">
        <v>77</v>
      </c>
      <c r="Q6" s="162" t="s">
        <v>75</v>
      </c>
    </row>
    <row r="7" spans="1:17" ht="15.75" thickTop="1" x14ac:dyDescent="0.25">
      <c r="A7" s="441" t="s">
        <v>55</v>
      </c>
      <c r="B7" s="129" t="s">
        <v>80</v>
      </c>
      <c r="C7" s="213">
        <v>27</v>
      </c>
      <c r="D7" s="216">
        <v>10</v>
      </c>
      <c r="E7" s="217"/>
      <c r="F7" s="165">
        <f>D7*C7*1720/12</f>
        <v>38700</v>
      </c>
      <c r="G7" s="166">
        <f>E7*C7*1720/12</f>
        <v>0</v>
      </c>
      <c r="H7" s="167">
        <f>F7+G7</f>
        <v>38700</v>
      </c>
      <c r="J7" s="92"/>
      <c r="K7" s="389"/>
      <c r="L7" s="397"/>
      <c r="M7" s="165">
        <f t="shared" ref="M7:N9" si="0">15%*F7</f>
        <v>5805</v>
      </c>
      <c r="N7" s="168">
        <f t="shared" si="0"/>
        <v>0</v>
      </c>
      <c r="Q7" s="92"/>
    </row>
    <row r="8" spans="1:17" x14ac:dyDescent="0.25">
      <c r="A8" s="442"/>
      <c r="B8" s="130" t="s">
        <v>81</v>
      </c>
      <c r="C8" s="214">
        <v>43</v>
      </c>
      <c r="D8" s="218">
        <v>5</v>
      </c>
      <c r="E8" s="219"/>
      <c r="F8" s="169">
        <f t="shared" ref="F8:F9" si="1">D8*C8*1720/12</f>
        <v>30816.666666666668</v>
      </c>
      <c r="G8" s="170">
        <f t="shared" ref="G8:G9" si="2">E8*C8*1720/12</f>
        <v>0</v>
      </c>
      <c r="H8" s="167">
        <f t="shared" ref="H8:H9" si="3">F8+G8</f>
        <v>30816.666666666668</v>
      </c>
      <c r="J8" s="92"/>
      <c r="K8" s="389"/>
      <c r="L8" s="397"/>
      <c r="M8" s="165">
        <f t="shared" si="0"/>
        <v>4622.5</v>
      </c>
      <c r="N8" s="168">
        <f t="shared" si="0"/>
        <v>0</v>
      </c>
      <c r="O8" s="57"/>
      <c r="Q8" s="92"/>
    </row>
    <row r="9" spans="1:17" ht="15.75" thickBot="1" x14ac:dyDescent="0.3">
      <c r="A9" s="443"/>
      <c r="B9" s="131" t="s">
        <v>82</v>
      </c>
      <c r="C9" s="215">
        <v>75</v>
      </c>
      <c r="D9" s="220"/>
      <c r="E9" s="221"/>
      <c r="F9" s="165">
        <f t="shared" si="1"/>
        <v>0</v>
      </c>
      <c r="G9" s="171">
        <f t="shared" si="2"/>
        <v>0</v>
      </c>
      <c r="H9" s="167">
        <f t="shared" si="3"/>
        <v>0</v>
      </c>
      <c r="J9" s="92"/>
      <c r="K9" s="389"/>
      <c r="L9" s="397"/>
      <c r="M9" s="165">
        <f t="shared" si="0"/>
        <v>0</v>
      </c>
      <c r="N9" s="168">
        <f t="shared" si="0"/>
        <v>0</v>
      </c>
      <c r="O9" s="111"/>
      <c r="P9" s="105"/>
      <c r="Q9" s="92"/>
    </row>
    <row r="10" spans="1:17" ht="15.75" thickBot="1" x14ac:dyDescent="0.3">
      <c r="A10" s="163"/>
      <c r="B10" s="164"/>
      <c r="C10" s="188" t="s">
        <v>79</v>
      </c>
      <c r="D10" s="184">
        <f>SUM(D7:D9)</f>
        <v>15</v>
      </c>
      <c r="E10" s="185">
        <f t="shared" ref="E10:G10" si="4">SUM(E7:E9)</f>
        <v>0</v>
      </c>
      <c r="F10" s="186">
        <f>SUM(F7:F9)</f>
        <v>69516.666666666672</v>
      </c>
      <c r="G10" s="187">
        <f t="shared" si="4"/>
        <v>0</v>
      </c>
      <c r="H10" s="183">
        <f>SUM(H7:H9)</f>
        <v>69516.666666666672</v>
      </c>
      <c r="I10" s="223"/>
      <c r="J10" s="224"/>
      <c r="K10" s="398"/>
      <c r="L10" s="399"/>
      <c r="M10" s="186">
        <f>SUM(M7:M9)</f>
        <v>10427.5</v>
      </c>
      <c r="N10" s="183">
        <f>SUM(N7:N9)</f>
        <v>0</v>
      </c>
      <c r="O10" s="172">
        <f>F10+M10+K10+I10</f>
        <v>79944.166666666672</v>
      </c>
      <c r="P10" s="173">
        <f>G10+N10+L10+J10</f>
        <v>0</v>
      </c>
      <c r="Q10" s="174">
        <f>SUM(O10:P10)</f>
        <v>79944.166666666672</v>
      </c>
    </row>
    <row r="11" spans="1:17" x14ac:dyDescent="0.25">
      <c r="A11" s="441" t="s">
        <v>56</v>
      </c>
      <c r="B11" s="132" t="s">
        <v>80</v>
      </c>
      <c r="C11" s="236">
        <v>27</v>
      </c>
      <c r="D11" s="216"/>
      <c r="E11" s="222"/>
      <c r="F11" s="179">
        <f>D11*C11*1720/12</f>
        <v>0</v>
      </c>
      <c r="G11" s="180">
        <f>E11*C11*1720/12</f>
        <v>0</v>
      </c>
      <c r="H11" s="181">
        <f>F11+G11</f>
        <v>0</v>
      </c>
      <c r="J11" s="92"/>
      <c r="L11" s="92"/>
      <c r="M11" s="179">
        <f t="shared" ref="M11:N13" si="5">15%*F11</f>
        <v>0</v>
      </c>
      <c r="N11" s="168">
        <f t="shared" si="5"/>
        <v>0</v>
      </c>
      <c r="O11" s="112"/>
      <c r="P11" s="94"/>
      <c r="Q11" s="95"/>
    </row>
    <row r="12" spans="1:17" x14ac:dyDescent="0.25">
      <c r="A12" s="442"/>
      <c r="B12" s="130" t="s">
        <v>81</v>
      </c>
      <c r="C12" s="214">
        <v>43</v>
      </c>
      <c r="D12" s="218"/>
      <c r="E12" s="219">
        <v>1</v>
      </c>
      <c r="F12" s="179">
        <f>D12*C12*1720/12</f>
        <v>0</v>
      </c>
      <c r="G12" s="180">
        <f t="shared" ref="G12:G13" si="6">E12*C12*1720/12</f>
        <v>6163.333333333333</v>
      </c>
      <c r="H12" s="181">
        <f t="shared" ref="H12:H13" si="7">F12+G12</f>
        <v>6163.333333333333</v>
      </c>
      <c r="J12" s="92"/>
      <c r="L12" s="92"/>
      <c r="M12" s="179">
        <f t="shared" si="5"/>
        <v>0</v>
      </c>
      <c r="N12" s="168">
        <f t="shared" si="5"/>
        <v>924.49999999999989</v>
      </c>
      <c r="O12" s="94"/>
      <c r="P12" s="94"/>
      <c r="Q12" s="95"/>
    </row>
    <row r="13" spans="1:17" ht="15.75" thickBot="1" x14ac:dyDescent="0.3">
      <c r="A13" s="443"/>
      <c r="B13" s="131" t="s">
        <v>82</v>
      </c>
      <c r="C13" s="215">
        <v>75</v>
      </c>
      <c r="D13" s="220"/>
      <c r="E13" s="221"/>
      <c r="F13" s="179">
        <f t="shared" ref="F13" si="8">D13*C13*1720/12</f>
        <v>0</v>
      </c>
      <c r="G13" s="180">
        <f t="shared" si="6"/>
        <v>0</v>
      </c>
      <c r="H13" s="181">
        <f t="shared" si="7"/>
        <v>0</v>
      </c>
      <c r="J13" s="92"/>
      <c r="L13" s="92"/>
      <c r="M13" s="179">
        <f t="shared" si="5"/>
        <v>0</v>
      </c>
      <c r="N13" s="168">
        <f t="shared" si="5"/>
        <v>0</v>
      </c>
      <c r="O13" s="94"/>
      <c r="P13" s="94"/>
      <c r="Q13" s="95"/>
    </row>
    <row r="14" spans="1:17" s="35" customFormat="1" ht="15.75" thickBot="1" x14ac:dyDescent="0.3">
      <c r="A14" s="163"/>
      <c r="B14" s="164"/>
      <c r="C14" s="188" t="s">
        <v>83</v>
      </c>
      <c r="D14" s="184">
        <f>SUM(D11:D13)</f>
        <v>0</v>
      </c>
      <c r="E14" s="185">
        <f t="shared" ref="E14" si="9">SUM(E11:E13)</f>
        <v>1</v>
      </c>
      <c r="F14" s="186">
        <f>SUM(F11:F13)</f>
        <v>0</v>
      </c>
      <c r="G14" s="187">
        <f>SUM(G11:G13)</f>
        <v>6163.333333333333</v>
      </c>
      <c r="H14" s="183">
        <f>SUM(H11:H13)</f>
        <v>6163.333333333333</v>
      </c>
      <c r="I14" s="225"/>
      <c r="J14" s="227"/>
      <c r="K14" s="305"/>
      <c r="L14" s="226"/>
      <c r="M14" s="186">
        <f t="shared" ref="M14:N14" si="10">SUM(M11:M13)</f>
        <v>0</v>
      </c>
      <c r="N14" s="183">
        <f t="shared" si="10"/>
        <v>924.49999999999989</v>
      </c>
      <c r="O14" s="175">
        <f>F14+M14+K14+I14</f>
        <v>0</v>
      </c>
      <c r="P14" s="176">
        <f>G14+N14+L14+J14</f>
        <v>7087.833333333333</v>
      </c>
      <c r="Q14" s="174">
        <f>SUM(O14:P14)</f>
        <v>7087.833333333333</v>
      </c>
    </row>
    <row r="15" spans="1:17" x14ac:dyDescent="0.25">
      <c r="A15" s="441" t="s">
        <v>57</v>
      </c>
      <c r="B15" s="132" t="s">
        <v>80</v>
      </c>
      <c r="C15" s="236">
        <v>27</v>
      </c>
      <c r="D15" s="216"/>
      <c r="E15" s="216">
        <v>5</v>
      </c>
      <c r="F15" s="179">
        <f>D15*C15*1720/12</f>
        <v>0</v>
      </c>
      <c r="G15" s="180">
        <f>E15*C15*1720/12</f>
        <v>19350</v>
      </c>
      <c r="H15" s="181">
        <f>F15+G15</f>
        <v>19350</v>
      </c>
      <c r="J15" s="92"/>
      <c r="L15" s="92"/>
      <c r="M15" s="179">
        <f t="shared" ref="M15:N17" si="11">15%*F15</f>
        <v>0</v>
      </c>
      <c r="N15" s="168">
        <f t="shared" si="11"/>
        <v>2902.5</v>
      </c>
      <c r="O15" s="94"/>
      <c r="P15" s="94"/>
      <c r="Q15" s="95"/>
    </row>
    <row r="16" spans="1:17" x14ac:dyDescent="0.25">
      <c r="A16" s="442"/>
      <c r="B16" s="130" t="s">
        <v>81</v>
      </c>
      <c r="C16" s="214">
        <v>43</v>
      </c>
      <c r="D16" s="218"/>
      <c r="E16" s="218">
        <v>5</v>
      </c>
      <c r="F16" s="179">
        <f>D16*C16*1720/12</f>
        <v>0</v>
      </c>
      <c r="G16" s="180">
        <f t="shared" ref="G16:G17" si="12">E16*C16*1720/12</f>
        <v>30816.666666666668</v>
      </c>
      <c r="H16" s="181">
        <f t="shared" ref="H16:H17" si="13">F16+G16</f>
        <v>30816.666666666668</v>
      </c>
      <c r="J16" s="92"/>
      <c r="L16" s="92"/>
      <c r="M16" s="179">
        <f t="shared" si="11"/>
        <v>0</v>
      </c>
      <c r="N16" s="168">
        <f t="shared" si="11"/>
        <v>4622.5</v>
      </c>
      <c r="O16" s="94"/>
      <c r="P16" s="94"/>
      <c r="Q16" s="95"/>
    </row>
    <row r="17" spans="1:20" ht="15.75" thickBot="1" x14ac:dyDescent="0.3">
      <c r="A17" s="443"/>
      <c r="B17" s="131" t="s">
        <v>82</v>
      </c>
      <c r="C17" s="215">
        <v>75</v>
      </c>
      <c r="D17" s="220"/>
      <c r="E17" s="220">
        <v>2</v>
      </c>
      <c r="F17" s="179">
        <f t="shared" ref="F17" si="14">D17*C17*1720/12</f>
        <v>0</v>
      </c>
      <c r="G17" s="180">
        <f t="shared" si="12"/>
        <v>21500</v>
      </c>
      <c r="H17" s="181">
        <f t="shared" si="13"/>
        <v>21500</v>
      </c>
      <c r="J17" s="92"/>
      <c r="L17" s="92"/>
      <c r="M17" s="179">
        <f t="shared" si="11"/>
        <v>0</v>
      </c>
      <c r="N17" s="168">
        <f t="shared" si="11"/>
        <v>3225</v>
      </c>
      <c r="O17" s="94"/>
      <c r="P17" s="94"/>
      <c r="Q17" s="95"/>
    </row>
    <row r="18" spans="1:20" s="35" customFormat="1" ht="15.75" thickBot="1" x14ac:dyDescent="0.3">
      <c r="A18" s="163"/>
      <c r="B18" s="182"/>
      <c r="C18" s="183" t="s">
        <v>84</v>
      </c>
      <c r="D18" s="184">
        <f>SUM(D15:D17)</f>
        <v>0</v>
      </c>
      <c r="E18" s="185">
        <f t="shared" ref="E18:F18" si="15">SUM(E15:E17)</f>
        <v>12</v>
      </c>
      <c r="F18" s="186">
        <f t="shared" si="15"/>
        <v>0</v>
      </c>
      <c r="G18" s="187">
        <f>SUM(G15:G17)</f>
        <v>71666.666666666672</v>
      </c>
      <c r="H18" s="183">
        <f>SUM(H15:H17)</f>
        <v>71666.666666666672</v>
      </c>
      <c r="I18" s="225"/>
      <c r="J18" s="226"/>
      <c r="K18" s="225"/>
      <c r="L18" s="226"/>
      <c r="M18" s="186">
        <f t="shared" ref="M18:N18" si="16">SUM(M15:M17)</f>
        <v>0</v>
      </c>
      <c r="N18" s="183">
        <f t="shared" si="16"/>
        <v>10750</v>
      </c>
      <c r="O18" s="177">
        <f>F18+M18+K18+I18</f>
        <v>0</v>
      </c>
      <c r="P18" s="177">
        <f>G18+N18+L18+J18</f>
        <v>82416.666666666672</v>
      </c>
      <c r="Q18" s="178">
        <f>SUM(O18:P18)</f>
        <v>82416.666666666672</v>
      </c>
    </row>
    <row r="19" spans="1:20" x14ac:dyDescent="0.25">
      <c r="A19" s="441" t="s">
        <v>58</v>
      </c>
      <c r="B19" s="132" t="s">
        <v>80</v>
      </c>
      <c r="C19" s="236">
        <v>27</v>
      </c>
      <c r="D19" s="216">
        <v>6</v>
      </c>
      <c r="E19" s="222"/>
      <c r="F19" s="165">
        <f>D19*C19*1720/12</f>
        <v>23220</v>
      </c>
      <c r="G19" s="180">
        <f>E19*C19*1720/12</f>
        <v>0</v>
      </c>
      <c r="H19" s="168">
        <f>F19+G19</f>
        <v>23220</v>
      </c>
      <c r="J19" s="92"/>
      <c r="L19" s="92"/>
      <c r="M19" s="179">
        <f t="shared" ref="M19:N21" si="17">15%*F19</f>
        <v>3483</v>
      </c>
      <c r="N19" s="205">
        <f t="shared" si="17"/>
        <v>0</v>
      </c>
      <c r="O19" s="94"/>
      <c r="P19" s="94"/>
      <c r="Q19" s="95"/>
    </row>
    <row r="20" spans="1:20" x14ac:dyDescent="0.25">
      <c r="A20" s="442"/>
      <c r="B20" s="130" t="s">
        <v>81</v>
      </c>
      <c r="C20" s="214">
        <v>43</v>
      </c>
      <c r="D20" s="218">
        <v>4</v>
      </c>
      <c r="E20" s="219"/>
      <c r="F20" s="165">
        <f t="shared" ref="F20:F25" si="18">D20*C20*1720/12</f>
        <v>24653.333333333332</v>
      </c>
      <c r="G20" s="180">
        <f t="shared" ref="G20:G21" si="19">E20*C20*1720/12</f>
        <v>0</v>
      </c>
      <c r="H20" s="168">
        <f t="shared" ref="H20:H21" si="20">F20+G20</f>
        <v>24653.333333333332</v>
      </c>
      <c r="J20" s="92"/>
      <c r="L20" s="92"/>
      <c r="M20" s="179">
        <f t="shared" si="17"/>
        <v>3697.9999999999995</v>
      </c>
      <c r="N20" s="168">
        <f t="shared" si="17"/>
        <v>0</v>
      </c>
      <c r="O20" s="94"/>
      <c r="P20" s="94"/>
      <c r="Q20" s="95"/>
    </row>
    <row r="21" spans="1:20" ht="15.75" thickBot="1" x14ac:dyDescent="0.3">
      <c r="A21" s="443"/>
      <c r="B21" s="131" t="s">
        <v>82</v>
      </c>
      <c r="C21" s="215">
        <v>75</v>
      </c>
      <c r="D21" s="220"/>
      <c r="E21" s="221"/>
      <c r="F21" s="165">
        <f t="shared" si="18"/>
        <v>0</v>
      </c>
      <c r="G21" s="180">
        <f t="shared" si="19"/>
        <v>0</v>
      </c>
      <c r="H21" s="168">
        <f t="shared" si="20"/>
        <v>0</v>
      </c>
      <c r="J21" s="92"/>
      <c r="L21" s="92"/>
      <c r="M21" s="179">
        <f t="shared" si="17"/>
        <v>0</v>
      </c>
      <c r="N21" s="168">
        <f t="shared" si="17"/>
        <v>0</v>
      </c>
      <c r="O21" s="94"/>
      <c r="P21" s="94"/>
      <c r="Q21" s="95"/>
      <c r="T21" s="300">
        <v>0.2</v>
      </c>
    </row>
    <row r="22" spans="1:20" s="35" customFormat="1" ht="15.75" thickBot="1" x14ac:dyDescent="0.3">
      <c r="A22" s="163"/>
      <c r="B22" s="182"/>
      <c r="C22" s="183" t="s">
        <v>85</v>
      </c>
      <c r="D22" s="184">
        <f>SUM(D19:D21)</f>
        <v>10</v>
      </c>
      <c r="E22" s="185">
        <f t="shared" ref="E22:G22" si="21">SUM(E19:E21)</f>
        <v>0</v>
      </c>
      <c r="F22" s="186">
        <f t="shared" si="21"/>
        <v>47873.333333333328</v>
      </c>
      <c r="G22" s="187">
        <f t="shared" si="21"/>
        <v>0</v>
      </c>
      <c r="H22" s="183">
        <f>SUM(H19:H21)</f>
        <v>47873.333333333328</v>
      </c>
      <c r="I22" s="225"/>
      <c r="J22" s="227"/>
      <c r="K22" s="305"/>
      <c r="L22" s="226"/>
      <c r="M22" s="186">
        <f>SUM(M19:M21)</f>
        <v>7181</v>
      </c>
      <c r="N22" s="183">
        <f t="shared" ref="N22" si="22">SUM(N19:N21)</f>
        <v>0</v>
      </c>
      <c r="O22" s="175">
        <f>F22+M22+K22+I22</f>
        <v>55054.333333333328</v>
      </c>
      <c r="P22" s="176">
        <f>G22+N22+L22+J22</f>
        <v>0</v>
      </c>
      <c r="Q22" s="174">
        <f>SUM(O22:P22)</f>
        <v>55054.333333333328</v>
      </c>
      <c r="T22" s="300">
        <v>0.4</v>
      </c>
    </row>
    <row r="23" spans="1:20" x14ac:dyDescent="0.25">
      <c r="A23" s="441" t="s">
        <v>59</v>
      </c>
      <c r="B23" s="132" t="s">
        <v>80</v>
      </c>
      <c r="C23" s="236">
        <v>27</v>
      </c>
      <c r="D23" s="216"/>
      <c r="E23" s="222"/>
      <c r="F23" s="165">
        <f t="shared" si="18"/>
        <v>0</v>
      </c>
      <c r="G23" s="180">
        <f>E23*C23*1720/12</f>
        <v>0</v>
      </c>
      <c r="H23" s="400">
        <f>(F23+G23)</f>
        <v>0</v>
      </c>
      <c r="J23" s="92"/>
      <c r="L23" s="92"/>
      <c r="M23" s="179">
        <f t="shared" ref="M23:N25" si="23">15%*F23</f>
        <v>0</v>
      </c>
      <c r="N23" s="168">
        <f t="shared" si="23"/>
        <v>0</v>
      </c>
      <c r="O23" s="94"/>
      <c r="P23" s="94"/>
      <c r="Q23" s="95"/>
    </row>
    <row r="24" spans="1:20" x14ac:dyDescent="0.25">
      <c r="A24" s="442"/>
      <c r="B24" s="130" t="s">
        <v>81</v>
      </c>
      <c r="C24" s="214">
        <v>43</v>
      </c>
      <c r="D24" s="218"/>
      <c r="E24" s="219"/>
      <c r="F24" s="165">
        <f t="shared" si="18"/>
        <v>0</v>
      </c>
      <c r="G24" s="180">
        <f t="shared" ref="G24:G25" si="24">E24*C24*1720/12</f>
        <v>0</v>
      </c>
      <c r="H24" s="401">
        <f t="shared" ref="H24:H25" si="25">(F24+G24)</f>
        <v>0</v>
      </c>
      <c r="J24" s="92"/>
      <c r="L24" s="92"/>
      <c r="M24" s="179">
        <f t="shared" si="23"/>
        <v>0</v>
      </c>
      <c r="N24" s="168">
        <f t="shared" si="23"/>
        <v>0</v>
      </c>
      <c r="O24" s="94"/>
      <c r="P24" s="94"/>
      <c r="Q24" s="95"/>
    </row>
    <row r="25" spans="1:20" ht="15.75" thickBot="1" x14ac:dyDescent="0.3">
      <c r="A25" s="443"/>
      <c r="B25" s="131" t="s">
        <v>82</v>
      </c>
      <c r="C25" s="215">
        <v>75</v>
      </c>
      <c r="D25" s="220"/>
      <c r="E25" s="221"/>
      <c r="F25" s="165">
        <f t="shared" si="18"/>
        <v>0</v>
      </c>
      <c r="G25" s="180">
        <f t="shared" si="24"/>
        <v>0</v>
      </c>
      <c r="H25" s="402">
        <f t="shared" si="25"/>
        <v>0</v>
      </c>
      <c r="J25" s="92"/>
      <c r="L25" s="92"/>
      <c r="M25" s="179">
        <f t="shared" si="23"/>
        <v>0</v>
      </c>
      <c r="N25" s="168">
        <f t="shared" si="23"/>
        <v>0</v>
      </c>
      <c r="O25" s="108"/>
      <c r="P25" s="109"/>
      <c r="Q25" s="110"/>
    </row>
    <row r="26" spans="1:20" s="35" customFormat="1" ht="15.6" customHeight="1" thickBot="1" x14ac:dyDescent="0.3">
      <c r="A26" s="163"/>
      <c r="B26" s="182"/>
      <c r="C26" s="183" t="s">
        <v>86</v>
      </c>
      <c r="D26" s="184">
        <f>SUM(D23:D25)</f>
        <v>0</v>
      </c>
      <c r="E26" s="206">
        <f t="shared" ref="E26:G26" si="26">SUM(E23:E25)</f>
        <v>0</v>
      </c>
      <c r="F26" s="186">
        <f t="shared" si="26"/>
        <v>0</v>
      </c>
      <c r="G26" s="187">
        <f t="shared" si="26"/>
        <v>0</v>
      </c>
      <c r="H26" s="208">
        <f>SUM(H23:H25)</f>
        <v>0</v>
      </c>
      <c r="I26" s="225"/>
      <c r="J26" s="227"/>
      <c r="K26" s="305"/>
      <c r="L26" s="228"/>
      <c r="M26" s="186">
        <f>SUM(M23:M25)</f>
        <v>0</v>
      </c>
      <c r="N26" s="183">
        <f>SUM(N23:N25)</f>
        <v>0</v>
      </c>
      <c r="O26" s="176">
        <f>F26+M26+K26+I26</f>
        <v>0</v>
      </c>
      <c r="P26" s="176">
        <f>G26+N26+L26+J26</f>
        <v>0</v>
      </c>
      <c r="Q26" s="212">
        <f>SUM(O26:P26)</f>
        <v>0</v>
      </c>
    </row>
    <row r="27" spans="1:20" ht="12.6" customHeight="1" thickBot="1" x14ac:dyDescent="0.3">
      <c r="A27" s="91"/>
      <c r="B27" s="91"/>
      <c r="C27" s="31"/>
      <c r="E27" s="42"/>
      <c r="F27" s="57"/>
      <c r="G27" s="57"/>
      <c r="H27" s="210"/>
      <c r="J27" s="42"/>
      <c r="K27" s="42"/>
      <c r="L27" s="42"/>
      <c r="N27" s="105"/>
      <c r="Q27" s="42"/>
    </row>
    <row r="28" spans="1:20" ht="16.5" thickBot="1" x14ac:dyDescent="0.3">
      <c r="A28" s="459" t="s">
        <v>100</v>
      </c>
      <c r="B28" s="460"/>
      <c r="C28" s="461"/>
      <c r="D28" s="189">
        <f>D10+D14+D18+D22+D26</f>
        <v>25</v>
      </c>
      <c r="E28" s="207">
        <f>E10+E14+E18+E22+E26</f>
        <v>13</v>
      </c>
      <c r="F28" s="190">
        <f>F10+F14+F18+F22+F26</f>
        <v>117390</v>
      </c>
      <c r="G28" s="190">
        <f t="shared" ref="G28" si="27">G10+G14+G18+G22+G26</f>
        <v>77830</v>
      </c>
      <c r="H28" s="209">
        <f>H10+H14+H18+H22+H26</f>
        <v>195220</v>
      </c>
      <c r="I28" s="191">
        <f t="shared" ref="I28:J28" si="28">I10+I14+I18+I22+I26</f>
        <v>0</v>
      </c>
      <c r="J28" s="209">
        <f t="shared" si="28"/>
        <v>0</v>
      </c>
      <c r="K28" s="211">
        <f t="shared" ref="K28:Q28" si="29">K10+K14+K18+K22+K26</f>
        <v>0</v>
      </c>
      <c r="L28" s="209">
        <f t="shared" si="29"/>
        <v>0</v>
      </c>
      <c r="M28" s="190">
        <f t="shared" si="29"/>
        <v>17608.5</v>
      </c>
      <c r="N28" s="201">
        <f t="shared" si="29"/>
        <v>11674.5</v>
      </c>
      <c r="O28" s="190">
        <f t="shared" si="29"/>
        <v>134998.5</v>
      </c>
      <c r="P28" s="190">
        <f t="shared" si="29"/>
        <v>89504.5</v>
      </c>
      <c r="Q28" s="209">
        <f t="shared" si="29"/>
        <v>224503</v>
      </c>
    </row>
    <row r="29" spans="1:20" ht="66" customHeight="1" thickTop="1" thickBot="1" x14ac:dyDescent="0.3">
      <c r="A29" s="457" t="s">
        <v>101</v>
      </c>
      <c r="B29" s="458"/>
      <c r="C29" s="303">
        <v>0.2</v>
      </c>
      <c r="H29" s="31"/>
      <c r="O29" s="104"/>
      <c r="P29" s="104"/>
      <c r="Q29" s="104"/>
    </row>
    <row r="30" spans="1:20" ht="31.9" customHeight="1" thickTop="1" thickBot="1" x14ac:dyDescent="0.3">
      <c r="A30" s="448" t="s">
        <v>102</v>
      </c>
      <c r="B30" s="456"/>
      <c r="C30" s="301" t="str">
        <f>IF(P28&gt;=C29*Q28,"OK","VINCOLO NON SODDISFATTO")</f>
        <v>OK</v>
      </c>
      <c r="Q30" s="104"/>
    </row>
    <row r="31" spans="1:20" ht="17.25" thickTop="1" thickBot="1" x14ac:dyDescent="0.3">
      <c r="A31" s="448" t="s">
        <v>103</v>
      </c>
      <c r="B31" s="449"/>
      <c r="C31" s="299" t="str">
        <f>IF(SUM(K28:L28)&lt;=35%*Q28, "OK", "VINCOLO NON SODDISFATTO")</f>
        <v>OK</v>
      </c>
    </row>
    <row r="32" spans="1:20" ht="16.149999999999999" customHeight="1" thickTop="1" thickBot="1" x14ac:dyDescent="0.3">
      <c r="A32" s="448" t="s">
        <v>104</v>
      </c>
      <c r="B32" s="449"/>
      <c r="C32" s="229">
        <f>60%*O28+35%*P28</f>
        <v>112325.67499999999</v>
      </c>
    </row>
    <row r="33" spans="1:8" ht="15.75" thickTop="1" x14ac:dyDescent="0.25">
      <c r="C33" s="31"/>
      <c r="H33" s="31"/>
    </row>
    <row r="34" spans="1:8" ht="15.75" thickBot="1" x14ac:dyDescent="0.3">
      <c r="H34" s="31"/>
    </row>
    <row r="35" spans="1:8" ht="16.5" thickTop="1" thickBot="1" x14ac:dyDescent="0.3">
      <c r="A35" s="450" t="s">
        <v>91</v>
      </c>
      <c r="B35" s="230" t="s">
        <v>80</v>
      </c>
      <c r="C35" s="234">
        <f t="shared" ref="C35:D37" si="30">D23+D19+D15+D11+D7</f>
        <v>16</v>
      </c>
      <c r="D35" s="234">
        <f t="shared" si="30"/>
        <v>5</v>
      </c>
      <c r="E35" s="234">
        <f>SUM(C35:D35)</f>
        <v>21</v>
      </c>
      <c r="H35" s="31"/>
    </row>
    <row r="36" spans="1:8" ht="16.5" thickTop="1" thickBot="1" x14ac:dyDescent="0.3">
      <c r="A36" s="451"/>
      <c r="B36" s="231" t="s">
        <v>81</v>
      </c>
      <c r="C36" s="234">
        <f t="shared" si="30"/>
        <v>9</v>
      </c>
      <c r="D36" s="234">
        <f t="shared" si="30"/>
        <v>6</v>
      </c>
      <c r="E36" s="234">
        <f t="shared" ref="E36:E37" si="31">SUM(C36:D36)</f>
        <v>15</v>
      </c>
      <c r="H36" s="31"/>
    </row>
    <row r="37" spans="1:8" ht="16.5" thickTop="1" thickBot="1" x14ac:dyDescent="0.3">
      <c r="A37" s="452"/>
      <c r="B37" s="232" t="s">
        <v>82</v>
      </c>
      <c r="C37" s="234">
        <f t="shared" si="30"/>
        <v>0</v>
      </c>
      <c r="D37" s="234">
        <f t="shared" si="30"/>
        <v>2</v>
      </c>
      <c r="E37" s="234">
        <f t="shared" si="31"/>
        <v>2</v>
      </c>
      <c r="H37" s="31"/>
    </row>
    <row r="38" spans="1:8" ht="16.5" thickTop="1" thickBot="1" x14ac:dyDescent="0.3">
      <c r="A38" s="235"/>
      <c r="B38" s="233" t="s">
        <v>60</v>
      </c>
      <c r="C38" s="234">
        <f>SUM(C35:C37)</f>
        <v>25</v>
      </c>
      <c r="D38" s="234">
        <f>SUM(D35:D37)</f>
        <v>13</v>
      </c>
      <c r="E38" s="234">
        <f>SUM(E35:E37)</f>
        <v>38</v>
      </c>
      <c r="H38" s="31"/>
    </row>
    <row r="39" spans="1:8" x14ac:dyDescent="0.25">
      <c r="C39" s="31"/>
      <c r="H39" s="31"/>
    </row>
    <row r="40" spans="1:8" x14ac:dyDescent="0.25">
      <c r="C40" s="31"/>
      <c r="H40" s="31"/>
    </row>
    <row r="41" spans="1:8" x14ac:dyDescent="0.25">
      <c r="C41" s="31"/>
      <c r="H41" s="31"/>
    </row>
    <row r="42" spans="1:8" x14ac:dyDescent="0.25">
      <c r="C42" s="31"/>
      <c r="H42" s="31"/>
    </row>
    <row r="43" spans="1:8" x14ac:dyDescent="0.25">
      <c r="C43" s="31"/>
      <c r="H43" s="31"/>
    </row>
    <row r="44" spans="1:8" x14ac:dyDescent="0.25">
      <c r="C44" s="31"/>
      <c r="H44" s="31"/>
    </row>
    <row r="45" spans="1:8" x14ac:dyDescent="0.25">
      <c r="C45" s="31"/>
      <c r="H45" s="31"/>
    </row>
    <row r="46" spans="1:8" x14ac:dyDescent="0.25">
      <c r="C46" s="31"/>
      <c r="H46" s="31"/>
    </row>
    <row r="47" spans="1:8" x14ac:dyDescent="0.25">
      <c r="C47" s="31"/>
      <c r="H47" s="31"/>
    </row>
    <row r="48" spans="1:8" x14ac:dyDescent="0.25">
      <c r="H48" s="31"/>
    </row>
    <row r="49" spans="8:8" x14ac:dyDescent="0.25">
      <c r="H49" s="31"/>
    </row>
    <row r="50" spans="8:8" x14ac:dyDescent="0.25">
      <c r="H50" s="31"/>
    </row>
    <row r="51" spans="8:8" x14ac:dyDescent="0.25">
      <c r="H51" s="31"/>
    </row>
  </sheetData>
  <mergeCells count="18">
    <mergeCell ref="A28:C28"/>
    <mergeCell ref="A30:B30"/>
    <mergeCell ref="A31:B31"/>
    <mergeCell ref="A32:B32"/>
    <mergeCell ref="A35:A37"/>
    <mergeCell ref="A29:B29"/>
    <mergeCell ref="O5:Q5"/>
    <mergeCell ref="B6:C6"/>
    <mergeCell ref="A7:A9"/>
    <mergeCell ref="A11:A13"/>
    <mergeCell ref="K5:L5"/>
    <mergeCell ref="I5:J5"/>
    <mergeCell ref="A23:A25"/>
    <mergeCell ref="A19:A21"/>
    <mergeCell ref="A5:E5"/>
    <mergeCell ref="F5:H5"/>
    <mergeCell ref="M5:N5"/>
    <mergeCell ref="A15:A17"/>
  </mergeCells>
  <dataValidations count="1">
    <dataValidation type="list" allowBlank="1" showInputMessage="1" showErrorMessage="1" sqref="C29" xr:uid="{5BE7BBE1-0AB9-4707-A039-2F0BCD65E3DC}">
      <formula1>T20:T21</formula1>
    </dataValidation>
  </dataValidations>
  <pageMargins left="0.7" right="0.7" top="0.75" bottom="0.75" header="0.3" footer="0.3"/>
  <pageSetup paperSize="9" orientation="portrait" r:id="rId1"/>
  <ignoredErrors>
    <ignoredError sqref="F10:H10 F14:H14 F18:H18 F22:H2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4:T51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D19" sqref="D19:E21"/>
    </sheetView>
  </sheetViews>
  <sheetFormatPr defaultColWidth="14.28515625" defaultRowHeight="15" x14ac:dyDescent="0.25"/>
  <cols>
    <col min="1" max="1" width="17" style="14" customWidth="1"/>
    <col min="2" max="3" width="14.28515625" style="14"/>
    <col min="4" max="4" width="10.7109375" style="14" customWidth="1"/>
    <col min="5" max="5" width="12.42578125" style="14" customWidth="1"/>
    <col min="6" max="17" width="14.28515625" style="14"/>
    <col min="18" max="18" width="21.42578125" style="14" customWidth="1"/>
    <col min="19" max="19" width="14.28515625" style="14"/>
    <col min="20" max="20" width="0" style="14" hidden="1" customWidth="1"/>
    <col min="21" max="16384" width="14.28515625" style="14"/>
  </cols>
  <sheetData>
    <row r="4" spans="1:17" ht="15.75" thickBot="1" x14ac:dyDescent="0.3"/>
    <row r="5" spans="1:17" s="24" customFormat="1" ht="41.45" customHeight="1" thickTop="1" thickBot="1" x14ac:dyDescent="0.3">
      <c r="A5" s="444" t="s">
        <v>105</v>
      </c>
      <c r="B5" s="444"/>
      <c r="C5" s="444"/>
      <c r="D5" s="444"/>
      <c r="E5" s="445"/>
      <c r="F5" s="440" t="s">
        <v>93</v>
      </c>
      <c r="G5" s="440"/>
      <c r="H5" s="440"/>
      <c r="I5" s="446" t="s">
        <v>94</v>
      </c>
      <c r="J5" s="446"/>
      <c r="K5" s="446" t="s">
        <v>95</v>
      </c>
      <c r="L5" s="446"/>
      <c r="M5" s="440" t="s">
        <v>96</v>
      </c>
      <c r="N5" s="440"/>
      <c r="O5" s="440" t="s">
        <v>97</v>
      </c>
      <c r="P5" s="440"/>
      <c r="Q5" s="440"/>
    </row>
    <row r="6" spans="1:17" s="19" customFormat="1" ht="60" x14ac:dyDescent="0.25">
      <c r="A6" s="113" t="s">
        <v>107</v>
      </c>
      <c r="B6" s="447" t="s">
        <v>99</v>
      </c>
      <c r="C6" s="447"/>
      <c r="D6" s="159" t="s">
        <v>71</v>
      </c>
      <c r="E6" s="160" t="s">
        <v>72</v>
      </c>
      <c r="F6" s="161" t="s">
        <v>73</v>
      </c>
      <c r="G6" s="155" t="s">
        <v>74</v>
      </c>
      <c r="H6" s="158" t="s">
        <v>75</v>
      </c>
      <c r="I6" s="161" t="s">
        <v>76</v>
      </c>
      <c r="J6" s="157" t="s">
        <v>77</v>
      </c>
      <c r="K6" s="161" t="s">
        <v>76</v>
      </c>
      <c r="L6" s="157" t="s">
        <v>77</v>
      </c>
      <c r="M6" s="161" t="s">
        <v>73</v>
      </c>
      <c r="N6" s="162" t="s">
        <v>74</v>
      </c>
      <c r="O6" s="161" t="s">
        <v>76</v>
      </c>
      <c r="P6" s="156" t="s">
        <v>77</v>
      </c>
      <c r="Q6" s="162" t="s">
        <v>75</v>
      </c>
    </row>
    <row r="7" spans="1:17" ht="15.75" thickTop="1" x14ac:dyDescent="0.25">
      <c r="A7" s="441" t="s">
        <v>55</v>
      </c>
      <c r="B7" s="129" t="s">
        <v>80</v>
      </c>
      <c r="C7" s="213">
        <v>27</v>
      </c>
      <c r="D7" s="216">
        <v>10</v>
      </c>
      <c r="E7" s="217"/>
      <c r="F7" s="165">
        <f>D7*C7*1720/12</f>
        <v>38700</v>
      </c>
      <c r="G7" s="166">
        <f>E7*C7*1720/12</f>
        <v>0</v>
      </c>
      <c r="H7" s="167">
        <f>F7+G7</f>
        <v>38700</v>
      </c>
      <c r="J7" s="92"/>
      <c r="K7" s="389"/>
      <c r="L7" s="397"/>
      <c r="M7" s="165">
        <f t="shared" ref="M7:N9" si="0">15%*F7</f>
        <v>5805</v>
      </c>
      <c r="N7" s="168">
        <f t="shared" si="0"/>
        <v>0</v>
      </c>
      <c r="Q7" s="92"/>
    </row>
    <row r="8" spans="1:17" x14ac:dyDescent="0.25">
      <c r="A8" s="442"/>
      <c r="B8" s="130" t="s">
        <v>81</v>
      </c>
      <c r="C8" s="214">
        <v>43</v>
      </c>
      <c r="D8" s="218">
        <v>5</v>
      </c>
      <c r="E8" s="219"/>
      <c r="F8" s="169">
        <f t="shared" ref="F8:F9" si="1">D8*C8*1720/12</f>
        <v>30816.666666666668</v>
      </c>
      <c r="G8" s="170">
        <f t="shared" ref="G8:G9" si="2">E8*C8*1720/12</f>
        <v>0</v>
      </c>
      <c r="H8" s="167">
        <f t="shared" ref="H8:H9" si="3">F8+G8</f>
        <v>30816.666666666668</v>
      </c>
      <c r="J8" s="92"/>
      <c r="K8" s="389"/>
      <c r="L8" s="397"/>
      <c r="M8" s="165">
        <f t="shared" si="0"/>
        <v>4622.5</v>
      </c>
      <c r="N8" s="168">
        <f t="shared" si="0"/>
        <v>0</v>
      </c>
      <c r="O8" s="57"/>
      <c r="Q8" s="92"/>
    </row>
    <row r="9" spans="1:17" ht="15.75" thickBot="1" x14ac:dyDescent="0.3">
      <c r="A9" s="443"/>
      <c r="B9" s="131" t="s">
        <v>82</v>
      </c>
      <c r="C9" s="215">
        <v>75</v>
      </c>
      <c r="D9" s="220"/>
      <c r="E9" s="221"/>
      <c r="F9" s="165">
        <f t="shared" si="1"/>
        <v>0</v>
      </c>
      <c r="G9" s="171">
        <f t="shared" si="2"/>
        <v>0</v>
      </c>
      <c r="H9" s="167">
        <f t="shared" si="3"/>
        <v>0</v>
      </c>
      <c r="J9" s="92"/>
      <c r="K9" s="389"/>
      <c r="L9" s="397"/>
      <c r="M9" s="165">
        <f t="shared" si="0"/>
        <v>0</v>
      </c>
      <c r="N9" s="168">
        <f t="shared" si="0"/>
        <v>0</v>
      </c>
      <c r="O9" s="111"/>
      <c r="P9" s="105"/>
      <c r="Q9" s="92"/>
    </row>
    <row r="10" spans="1:17" ht="15.75" thickBot="1" x14ac:dyDescent="0.3">
      <c r="A10" s="163"/>
      <c r="B10" s="164"/>
      <c r="C10" s="188" t="s">
        <v>79</v>
      </c>
      <c r="D10" s="184">
        <f>SUM(D7:D9)</f>
        <v>15</v>
      </c>
      <c r="E10" s="185">
        <f t="shared" ref="E10" si="4">SUM(E7:E9)</f>
        <v>0</v>
      </c>
      <c r="F10" s="186">
        <f>SUM(F7:F9)</f>
        <v>69516.666666666672</v>
      </c>
      <c r="G10" s="187">
        <f>SUM(G7:G9)</f>
        <v>0</v>
      </c>
      <c r="H10" s="183">
        <f>SUM(H7:H9)</f>
        <v>69516.666666666672</v>
      </c>
      <c r="I10" s="223"/>
      <c r="J10" s="224"/>
      <c r="K10" s="398"/>
      <c r="L10" s="399"/>
      <c r="M10" s="186">
        <f>SUM(M7:M9)</f>
        <v>10427.5</v>
      </c>
      <c r="N10" s="183">
        <f>SUM(N7:N9)</f>
        <v>0</v>
      </c>
      <c r="O10" s="172">
        <f>F10+M10+K10+I10</f>
        <v>79944.166666666672</v>
      </c>
      <c r="P10" s="173">
        <f>G10+N10+L10+J10</f>
        <v>0</v>
      </c>
      <c r="Q10" s="174">
        <f>SUM(O10:P10)</f>
        <v>79944.166666666672</v>
      </c>
    </row>
    <row r="11" spans="1:17" x14ac:dyDescent="0.25">
      <c r="A11" s="441" t="s">
        <v>56</v>
      </c>
      <c r="B11" s="132" t="s">
        <v>80</v>
      </c>
      <c r="C11" s="236">
        <v>27</v>
      </c>
      <c r="D11" s="216"/>
      <c r="E11" s="222"/>
      <c r="F11" s="179">
        <f>D11*C11*1720/12</f>
        <v>0</v>
      </c>
      <c r="G11" s="180">
        <f>E11*C11*1720/12</f>
        <v>0</v>
      </c>
      <c r="H11" s="181">
        <f>F11+G11</f>
        <v>0</v>
      </c>
      <c r="J11" s="92"/>
      <c r="L11" s="92"/>
      <c r="M11" s="179">
        <f t="shared" ref="M11:N13" si="5">15%*F11</f>
        <v>0</v>
      </c>
      <c r="N11" s="168">
        <f t="shared" si="5"/>
        <v>0</v>
      </c>
      <c r="O11" s="112"/>
      <c r="P11" s="94"/>
      <c r="Q11" s="95"/>
    </row>
    <row r="12" spans="1:17" x14ac:dyDescent="0.25">
      <c r="A12" s="442"/>
      <c r="B12" s="130" t="s">
        <v>81</v>
      </c>
      <c r="C12" s="214">
        <v>43</v>
      </c>
      <c r="D12" s="218"/>
      <c r="E12" s="219">
        <v>1</v>
      </c>
      <c r="F12" s="179">
        <f>D12*C12*1720/12</f>
        <v>0</v>
      </c>
      <c r="G12" s="180">
        <f t="shared" ref="G12:G13" si="6">E12*C12*1720/12</f>
        <v>6163.333333333333</v>
      </c>
      <c r="H12" s="181">
        <f t="shared" ref="H12:H13" si="7">F12+G12</f>
        <v>6163.333333333333</v>
      </c>
      <c r="J12" s="92"/>
      <c r="L12" s="92"/>
      <c r="M12" s="179">
        <f t="shared" si="5"/>
        <v>0</v>
      </c>
      <c r="N12" s="168">
        <f t="shared" si="5"/>
        <v>924.49999999999989</v>
      </c>
      <c r="O12" s="94"/>
      <c r="P12" s="94"/>
      <c r="Q12" s="95"/>
    </row>
    <row r="13" spans="1:17" ht="15.75" thickBot="1" x14ac:dyDescent="0.3">
      <c r="A13" s="443"/>
      <c r="B13" s="131" t="s">
        <v>82</v>
      </c>
      <c r="C13" s="215">
        <v>75</v>
      </c>
      <c r="D13" s="220"/>
      <c r="E13" s="221"/>
      <c r="F13" s="179">
        <f t="shared" ref="F13" si="8">D13*C13*1720/12</f>
        <v>0</v>
      </c>
      <c r="G13" s="180">
        <f t="shared" si="6"/>
        <v>0</v>
      </c>
      <c r="H13" s="181">
        <f t="shared" si="7"/>
        <v>0</v>
      </c>
      <c r="J13" s="92"/>
      <c r="L13" s="92"/>
      <c r="M13" s="179">
        <f t="shared" si="5"/>
        <v>0</v>
      </c>
      <c r="N13" s="168">
        <f t="shared" si="5"/>
        <v>0</v>
      </c>
      <c r="O13" s="94"/>
      <c r="P13" s="94"/>
      <c r="Q13" s="95"/>
    </row>
    <row r="14" spans="1:17" s="35" customFormat="1" ht="15.75" thickBot="1" x14ac:dyDescent="0.3">
      <c r="A14" s="163"/>
      <c r="B14" s="164"/>
      <c r="C14" s="188" t="s">
        <v>83</v>
      </c>
      <c r="D14" s="184">
        <f>SUM(D11:D13)</f>
        <v>0</v>
      </c>
      <c r="E14" s="185">
        <f t="shared" ref="E14" si="9">SUM(E11:E13)</f>
        <v>1</v>
      </c>
      <c r="F14" s="186">
        <f>SUM(F11:F13)</f>
        <v>0</v>
      </c>
      <c r="G14" s="187">
        <f>SUM(G11:G13)</f>
        <v>6163.333333333333</v>
      </c>
      <c r="H14" s="183">
        <f>SUM(H11:H13)</f>
        <v>6163.333333333333</v>
      </c>
      <c r="I14" s="225"/>
      <c r="J14" s="227"/>
      <c r="K14" s="305"/>
      <c r="L14" s="226"/>
      <c r="M14" s="186">
        <f t="shared" ref="M14:N14" si="10">SUM(M11:M13)</f>
        <v>0</v>
      </c>
      <c r="N14" s="183">
        <f t="shared" si="10"/>
        <v>924.49999999999989</v>
      </c>
      <c r="O14" s="175">
        <f>F14+M14+K14+I14</f>
        <v>0</v>
      </c>
      <c r="P14" s="176">
        <f>G14+N14+L14+J14</f>
        <v>7087.833333333333</v>
      </c>
      <c r="Q14" s="174">
        <f>SUM(O14:P14)</f>
        <v>7087.833333333333</v>
      </c>
    </row>
    <row r="15" spans="1:17" x14ac:dyDescent="0.25">
      <c r="A15" s="441" t="s">
        <v>57</v>
      </c>
      <c r="B15" s="132" t="s">
        <v>80</v>
      </c>
      <c r="C15" s="236">
        <v>27</v>
      </c>
      <c r="D15" s="216"/>
      <c r="E15" s="216">
        <v>5</v>
      </c>
      <c r="F15" s="179">
        <f>D15*C15*1720/12</f>
        <v>0</v>
      </c>
      <c r="G15" s="180">
        <f>E15*C15*1720/12</f>
        <v>19350</v>
      </c>
      <c r="H15" s="181">
        <f>F15+G15</f>
        <v>19350</v>
      </c>
      <c r="J15" s="92"/>
      <c r="L15" s="92"/>
      <c r="M15" s="179">
        <f t="shared" ref="M15:N17" si="11">15%*F15</f>
        <v>0</v>
      </c>
      <c r="N15" s="168">
        <f t="shared" si="11"/>
        <v>2902.5</v>
      </c>
      <c r="O15" s="94"/>
      <c r="P15" s="94"/>
      <c r="Q15" s="95"/>
    </row>
    <row r="16" spans="1:17" x14ac:dyDescent="0.25">
      <c r="A16" s="442"/>
      <c r="B16" s="130" t="s">
        <v>81</v>
      </c>
      <c r="C16" s="214">
        <v>43</v>
      </c>
      <c r="D16" s="218"/>
      <c r="E16" s="218">
        <v>5</v>
      </c>
      <c r="F16" s="179">
        <f>D16*C16*1720/12</f>
        <v>0</v>
      </c>
      <c r="G16" s="180">
        <f t="shared" ref="G16:G17" si="12">E16*C16*1720/12</f>
        <v>30816.666666666668</v>
      </c>
      <c r="H16" s="181">
        <f t="shared" ref="H16:H17" si="13">F16+G16</f>
        <v>30816.666666666668</v>
      </c>
      <c r="J16" s="92"/>
      <c r="L16" s="92"/>
      <c r="M16" s="179">
        <f t="shared" si="11"/>
        <v>0</v>
      </c>
      <c r="N16" s="168">
        <f t="shared" si="11"/>
        <v>4622.5</v>
      </c>
      <c r="O16" s="94"/>
      <c r="P16" s="94"/>
      <c r="Q16" s="95"/>
    </row>
    <row r="17" spans="1:20" ht="15.75" thickBot="1" x14ac:dyDescent="0.3">
      <c r="A17" s="443"/>
      <c r="B17" s="131" t="s">
        <v>82</v>
      </c>
      <c r="C17" s="215">
        <v>75</v>
      </c>
      <c r="D17" s="220"/>
      <c r="E17" s="220">
        <v>2</v>
      </c>
      <c r="F17" s="179">
        <f t="shared" ref="F17" si="14">D17*C17*1720/12</f>
        <v>0</v>
      </c>
      <c r="G17" s="180">
        <f t="shared" si="12"/>
        <v>21500</v>
      </c>
      <c r="H17" s="181">
        <f t="shared" si="13"/>
        <v>21500</v>
      </c>
      <c r="J17" s="92"/>
      <c r="L17" s="92"/>
      <c r="M17" s="179">
        <f t="shared" si="11"/>
        <v>0</v>
      </c>
      <c r="N17" s="168">
        <f t="shared" si="11"/>
        <v>3225</v>
      </c>
      <c r="O17" s="94"/>
      <c r="P17" s="94"/>
      <c r="Q17" s="95"/>
    </row>
    <row r="18" spans="1:20" s="35" customFormat="1" ht="15.75" thickBot="1" x14ac:dyDescent="0.3">
      <c r="A18" s="163"/>
      <c r="B18" s="182"/>
      <c r="C18" s="183" t="s">
        <v>84</v>
      </c>
      <c r="D18" s="184">
        <f>SUM(D15:D17)</f>
        <v>0</v>
      </c>
      <c r="E18" s="185">
        <f t="shared" ref="E18:F18" si="15">SUM(E15:E17)</f>
        <v>12</v>
      </c>
      <c r="F18" s="186">
        <f t="shared" si="15"/>
        <v>0</v>
      </c>
      <c r="G18" s="187">
        <f>SUM(G15:G17)</f>
        <v>71666.666666666672</v>
      </c>
      <c r="H18" s="183">
        <f>SUM(H15:H17)</f>
        <v>71666.666666666672</v>
      </c>
      <c r="I18" s="225"/>
      <c r="J18" s="226"/>
      <c r="K18" s="225"/>
      <c r="L18" s="226"/>
      <c r="M18" s="186">
        <f t="shared" ref="M18:N18" si="16">SUM(M15:M17)</f>
        <v>0</v>
      </c>
      <c r="N18" s="183">
        <f t="shared" si="16"/>
        <v>10750</v>
      </c>
      <c r="O18" s="177">
        <f>F18+M18+K18+I18</f>
        <v>0</v>
      </c>
      <c r="P18" s="177">
        <f>G18+N18+L18+J18</f>
        <v>82416.666666666672</v>
      </c>
      <c r="Q18" s="178">
        <f>SUM(O18:P18)</f>
        <v>82416.666666666672</v>
      </c>
    </row>
    <row r="19" spans="1:20" x14ac:dyDescent="0.25">
      <c r="A19" s="441" t="s">
        <v>58</v>
      </c>
      <c r="B19" s="132" t="s">
        <v>80</v>
      </c>
      <c r="C19" s="236">
        <v>27</v>
      </c>
      <c r="D19" s="216">
        <v>6</v>
      </c>
      <c r="E19" s="222"/>
      <c r="F19" s="165">
        <f>D19*C19*1720/12</f>
        <v>23220</v>
      </c>
      <c r="G19" s="180">
        <f>E19*C19*1720/12</f>
        <v>0</v>
      </c>
      <c r="H19" s="168">
        <f>F19+G19</f>
        <v>23220</v>
      </c>
      <c r="J19" s="92"/>
      <c r="L19" s="92"/>
      <c r="M19" s="179">
        <f t="shared" ref="M19:N21" si="17">15%*F19</f>
        <v>3483</v>
      </c>
      <c r="N19" s="205">
        <f t="shared" si="17"/>
        <v>0</v>
      </c>
      <c r="O19" s="94"/>
      <c r="P19" s="94"/>
      <c r="Q19" s="95"/>
    </row>
    <row r="20" spans="1:20" x14ac:dyDescent="0.25">
      <c r="A20" s="442"/>
      <c r="B20" s="130" t="s">
        <v>81</v>
      </c>
      <c r="C20" s="214">
        <v>43</v>
      </c>
      <c r="D20" s="218">
        <v>4</v>
      </c>
      <c r="E20" s="219"/>
      <c r="F20" s="165">
        <f t="shared" ref="F20:F25" si="18">D20*C20*1720/12</f>
        <v>24653.333333333332</v>
      </c>
      <c r="G20" s="180">
        <f t="shared" ref="G20:G21" si="19">E20*C20*1720/12</f>
        <v>0</v>
      </c>
      <c r="H20" s="168">
        <f t="shared" ref="H20:H21" si="20">F20+G20</f>
        <v>24653.333333333332</v>
      </c>
      <c r="J20" s="92"/>
      <c r="L20" s="92"/>
      <c r="M20" s="179">
        <f t="shared" si="17"/>
        <v>3697.9999999999995</v>
      </c>
      <c r="N20" s="168">
        <f t="shared" si="17"/>
        <v>0</v>
      </c>
      <c r="O20" s="94"/>
      <c r="P20" s="94"/>
      <c r="Q20" s="95"/>
      <c r="T20" s="300">
        <v>0.2</v>
      </c>
    </row>
    <row r="21" spans="1:20" ht="15.75" thickBot="1" x14ac:dyDescent="0.3">
      <c r="A21" s="443"/>
      <c r="B21" s="131" t="s">
        <v>82</v>
      </c>
      <c r="C21" s="215">
        <v>75</v>
      </c>
      <c r="D21" s="220"/>
      <c r="E21" s="221"/>
      <c r="F21" s="165">
        <f t="shared" si="18"/>
        <v>0</v>
      </c>
      <c r="G21" s="180">
        <f t="shared" si="19"/>
        <v>0</v>
      </c>
      <c r="H21" s="168">
        <f t="shared" si="20"/>
        <v>0</v>
      </c>
      <c r="J21" s="92"/>
      <c r="L21" s="92"/>
      <c r="M21" s="179">
        <f t="shared" si="17"/>
        <v>0</v>
      </c>
      <c r="N21" s="168">
        <f t="shared" si="17"/>
        <v>0</v>
      </c>
      <c r="O21" s="94"/>
      <c r="P21" s="94"/>
      <c r="Q21" s="95"/>
      <c r="T21" s="300">
        <v>0.4</v>
      </c>
    </row>
    <row r="22" spans="1:20" s="35" customFormat="1" ht="15.75" thickBot="1" x14ac:dyDescent="0.3">
      <c r="A22" s="163"/>
      <c r="B22" s="182"/>
      <c r="C22" s="183" t="s">
        <v>85</v>
      </c>
      <c r="D22" s="184">
        <f>SUM(D19:D21)</f>
        <v>10</v>
      </c>
      <c r="E22" s="185">
        <f t="shared" ref="E22:G22" si="21">SUM(E19:E21)</f>
        <v>0</v>
      </c>
      <c r="F22" s="186">
        <f>SUM(F19:F21)</f>
        <v>47873.333333333328</v>
      </c>
      <c r="G22" s="187">
        <f t="shared" si="21"/>
        <v>0</v>
      </c>
      <c r="H22" s="183">
        <f>SUM(H19:H21)</f>
        <v>47873.333333333328</v>
      </c>
      <c r="I22" s="225"/>
      <c r="J22" s="227"/>
      <c r="K22" s="305"/>
      <c r="L22" s="226"/>
      <c r="M22" s="186">
        <f>SUM(M19:M21)</f>
        <v>7181</v>
      </c>
      <c r="N22" s="183">
        <f t="shared" ref="N22" si="22">SUM(N19:N21)</f>
        <v>0</v>
      </c>
      <c r="O22" s="175">
        <f>F22+M22+K22+I22</f>
        <v>55054.333333333328</v>
      </c>
      <c r="P22" s="176">
        <f>G22+N22+L22+J22</f>
        <v>0</v>
      </c>
      <c r="Q22" s="174">
        <f>SUM(O22:P22)</f>
        <v>55054.333333333328</v>
      </c>
    </row>
    <row r="23" spans="1:20" x14ac:dyDescent="0.25">
      <c r="A23" s="441" t="s">
        <v>59</v>
      </c>
      <c r="B23" s="132" t="s">
        <v>80</v>
      </c>
      <c r="C23" s="236">
        <v>27</v>
      </c>
      <c r="D23" s="216"/>
      <c r="E23" s="222"/>
      <c r="F23" s="165">
        <f t="shared" si="18"/>
        <v>0</v>
      </c>
      <c r="G23" s="180">
        <f>E23*C23*1720/12</f>
        <v>0</v>
      </c>
      <c r="H23" s="400">
        <f>(F23+G23)</f>
        <v>0</v>
      </c>
      <c r="J23" s="92"/>
      <c r="L23" s="92"/>
      <c r="M23" s="179">
        <f t="shared" ref="M23:N25" si="23">15%*F23</f>
        <v>0</v>
      </c>
      <c r="N23" s="168">
        <f t="shared" si="23"/>
        <v>0</v>
      </c>
      <c r="O23" s="94"/>
      <c r="P23" s="94"/>
      <c r="Q23" s="95"/>
    </row>
    <row r="24" spans="1:20" x14ac:dyDescent="0.25">
      <c r="A24" s="442"/>
      <c r="B24" s="130" t="s">
        <v>81</v>
      </c>
      <c r="C24" s="214">
        <v>43</v>
      </c>
      <c r="D24" s="218"/>
      <c r="E24" s="219"/>
      <c r="F24" s="165">
        <f t="shared" si="18"/>
        <v>0</v>
      </c>
      <c r="G24" s="180">
        <f t="shared" ref="G24:G25" si="24">E24*C24*1720/12</f>
        <v>0</v>
      </c>
      <c r="H24" s="401">
        <f t="shared" ref="H24:H25" si="25">(F24+G24)</f>
        <v>0</v>
      </c>
      <c r="J24" s="92"/>
      <c r="L24" s="92"/>
      <c r="M24" s="179">
        <f t="shared" si="23"/>
        <v>0</v>
      </c>
      <c r="N24" s="168">
        <f t="shared" si="23"/>
        <v>0</v>
      </c>
      <c r="O24" s="94"/>
      <c r="P24" s="94"/>
      <c r="Q24" s="95"/>
    </row>
    <row r="25" spans="1:20" ht="15.75" thickBot="1" x14ac:dyDescent="0.3">
      <c r="A25" s="443"/>
      <c r="B25" s="131" t="s">
        <v>82</v>
      </c>
      <c r="C25" s="215">
        <v>75</v>
      </c>
      <c r="D25" s="220"/>
      <c r="E25" s="221"/>
      <c r="F25" s="165">
        <f t="shared" si="18"/>
        <v>0</v>
      </c>
      <c r="G25" s="180">
        <f t="shared" si="24"/>
        <v>0</v>
      </c>
      <c r="H25" s="402">
        <f t="shared" si="25"/>
        <v>0</v>
      </c>
      <c r="J25" s="92"/>
      <c r="L25" s="92"/>
      <c r="M25" s="179">
        <f t="shared" si="23"/>
        <v>0</v>
      </c>
      <c r="N25" s="168">
        <f t="shared" si="23"/>
        <v>0</v>
      </c>
      <c r="O25" s="108"/>
      <c r="P25" s="109"/>
      <c r="Q25" s="110"/>
    </row>
    <row r="26" spans="1:20" s="35" customFormat="1" ht="15.6" customHeight="1" thickBot="1" x14ac:dyDescent="0.3">
      <c r="A26" s="163"/>
      <c r="B26" s="182"/>
      <c r="C26" s="183" t="s">
        <v>86</v>
      </c>
      <c r="D26" s="184">
        <f>SUM(D23:D25)</f>
        <v>0</v>
      </c>
      <c r="E26" s="206">
        <f t="shared" ref="E26:G26" si="26">SUM(E23:E25)</f>
        <v>0</v>
      </c>
      <c r="F26" s="186">
        <f>SUM(F23:F25)</f>
        <v>0</v>
      </c>
      <c r="G26" s="187">
        <f t="shared" si="26"/>
        <v>0</v>
      </c>
      <c r="H26" s="208">
        <f>SUM(H23:H25)</f>
        <v>0</v>
      </c>
      <c r="I26" s="225"/>
      <c r="J26" s="227"/>
      <c r="K26" s="305"/>
      <c r="L26" s="228"/>
      <c r="M26" s="186">
        <f>SUM(M23:M25)</f>
        <v>0</v>
      </c>
      <c r="N26" s="183">
        <f>SUM(N23:N25)</f>
        <v>0</v>
      </c>
      <c r="O26" s="176">
        <f>F26+M26+K26+I26</f>
        <v>0</v>
      </c>
      <c r="P26" s="176">
        <f>G26+N26+L26+J26</f>
        <v>0</v>
      </c>
      <c r="Q26" s="212">
        <f>SUM(O26:P26)</f>
        <v>0</v>
      </c>
    </row>
    <row r="27" spans="1:20" ht="12.6" customHeight="1" thickBot="1" x14ac:dyDescent="0.3">
      <c r="A27" s="91"/>
      <c r="B27" s="91"/>
      <c r="C27" s="31"/>
      <c r="E27" s="42"/>
      <c r="F27" s="57"/>
      <c r="G27" s="57"/>
      <c r="H27" s="210"/>
      <c r="J27" s="42"/>
      <c r="K27" s="42"/>
      <c r="L27" s="42"/>
      <c r="N27" s="105"/>
      <c r="Q27" s="42"/>
    </row>
    <row r="28" spans="1:20" ht="16.5" thickBot="1" x14ac:dyDescent="0.3">
      <c r="A28" s="459" t="s">
        <v>100</v>
      </c>
      <c r="B28" s="460"/>
      <c r="C28" s="461"/>
      <c r="D28" s="189">
        <f t="shared" ref="D28:H28" si="27">D10+D14+D18+D22+D26</f>
        <v>25</v>
      </c>
      <c r="E28" s="207">
        <f t="shared" si="27"/>
        <v>13</v>
      </c>
      <c r="F28" s="190">
        <f t="shared" si="27"/>
        <v>117390</v>
      </c>
      <c r="G28" s="190">
        <f t="shared" si="27"/>
        <v>77830</v>
      </c>
      <c r="H28" s="209">
        <f t="shared" si="27"/>
        <v>195220</v>
      </c>
      <c r="I28" s="191">
        <f t="shared" ref="I28:J28" si="28">I10+I14+I18+I22+I26</f>
        <v>0</v>
      </c>
      <c r="J28" s="209">
        <f t="shared" si="28"/>
        <v>0</v>
      </c>
      <c r="K28" s="211">
        <f t="shared" ref="K28:Q28" si="29">K10+K14+K18+K22+K26</f>
        <v>0</v>
      </c>
      <c r="L28" s="209">
        <f t="shared" si="29"/>
        <v>0</v>
      </c>
      <c r="M28" s="190">
        <f t="shared" si="29"/>
        <v>17608.5</v>
      </c>
      <c r="N28" s="201">
        <f t="shared" si="29"/>
        <v>11674.5</v>
      </c>
      <c r="O28" s="190">
        <f t="shared" si="29"/>
        <v>134998.5</v>
      </c>
      <c r="P28" s="190">
        <f t="shared" si="29"/>
        <v>89504.5</v>
      </c>
      <c r="Q28" s="209">
        <f t="shared" si="29"/>
        <v>224503</v>
      </c>
    </row>
    <row r="29" spans="1:20" ht="63.75" customHeight="1" thickTop="1" thickBot="1" x14ac:dyDescent="0.3">
      <c r="A29" s="457" t="s">
        <v>101</v>
      </c>
      <c r="B29" s="458"/>
      <c r="C29" s="303">
        <v>0.2</v>
      </c>
      <c r="H29" s="31"/>
      <c r="O29" s="104"/>
      <c r="P29" s="104"/>
      <c r="Q29" s="104"/>
    </row>
    <row r="30" spans="1:20" ht="31.9" customHeight="1" thickTop="1" thickBot="1" x14ac:dyDescent="0.3">
      <c r="A30" s="448" t="s">
        <v>102</v>
      </c>
      <c r="B30" s="456"/>
      <c r="C30" s="301" t="str">
        <f>IF(P28&gt;=C29*Q28,"OK","VINCOLO NON SODDISFATTO")</f>
        <v>OK</v>
      </c>
      <c r="Q30" s="104"/>
    </row>
    <row r="31" spans="1:20" ht="17.25" thickTop="1" thickBot="1" x14ac:dyDescent="0.3">
      <c r="A31" s="448" t="s">
        <v>103</v>
      </c>
      <c r="B31" s="449"/>
      <c r="C31" s="299" t="str">
        <f>IF(SUM(K28:L28)&lt;=35%*Q28, "OK", "VINCOLO NON SODDISFATTO")</f>
        <v>OK</v>
      </c>
    </row>
    <row r="32" spans="1:20" ht="16.149999999999999" customHeight="1" thickTop="1" thickBot="1" x14ac:dyDescent="0.3">
      <c r="A32" s="448" t="s">
        <v>104</v>
      </c>
      <c r="B32" s="449"/>
      <c r="C32" s="229">
        <f>70%*O28+45%*P28</f>
        <v>134775.97500000001</v>
      </c>
    </row>
    <row r="33" spans="1:8" ht="15.75" thickTop="1" x14ac:dyDescent="0.25">
      <c r="C33" s="31"/>
      <c r="H33" s="31"/>
    </row>
    <row r="34" spans="1:8" ht="15.75" thickBot="1" x14ac:dyDescent="0.3">
      <c r="H34" s="31"/>
    </row>
    <row r="35" spans="1:8" ht="16.5" thickTop="1" thickBot="1" x14ac:dyDescent="0.3">
      <c r="A35" s="450" t="s">
        <v>91</v>
      </c>
      <c r="B35" s="230" t="s">
        <v>80</v>
      </c>
      <c r="C35" s="234">
        <f t="shared" ref="C35:D37" si="30">D23+D19+D15+D11+D7</f>
        <v>16</v>
      </c>
      <c r="D35" s="234">
        <f t="shared" si="30"/>
        <v>5</v>
      </c>
      <c r="E35" s="234">
        <f>SUM(C35:D35)</f>
        <v>21</v>
      </c>
      <c r="H35" s="31"/>
    </row>
    <row r="36" spans="1:8" ht="16.5" thickTop="1" thickBot="1" x14ac:dyDescent="0.3">
      <c r="A36" s="451"/>
      <c r="B36" s="231" t="s">
        <v>81</v>
      </c>
      <c r="C36" s="234">
        <f t="shared" si="30"/>
        <v>9</v>
      </c>
      <c r="D36" s="234">
        <f t="shared" si="30"/>
        <v>6</v>
      </c>
      <c r="E36" s="234">
        <f t="shared" ref="E36:E37" si="31">SUM(C36:D36)</f>
        <v>15</v>
      </c>
      <c r="H36" s="31"/>
    </row>
    <row r="37" spans="1:8" ht="16.5" thickTop="1" thickBot="1" x14ac:dyDescent="0.3">
      <c r="A37" s="452"/>
      <c r="B37" s="232" t="s">
        <v>82</v>
      </c>
      <c r="C37" s="234">
        <f t="shared" si="30"/>
        <v>0</v>
      </c>
      <c r="D37" s="234">
        <f t="shared" si="30"/>
        <v>2</v>
      </c>
      <c r="E37" s="234">
        <f t="shared" si="31"/>
        <v>2</v>
      </c>
      <c r="H37" s="31"/>
    </row>
    <row r="38" spans="1:8" ht="16.5" thickTop="1" thickBot="1" x14ac:dyDescent="0.3">
      <c r="A38" s="235"/>
      <c r="B38" s="233" t="s">
        <v>60</v>
      </c>
      <c r="C38" s="234">
        <f>SUM(C35:C37)</f>
        <v>25</v>
      </c>
      <c r="D38" s="234">
        <f>SUM(D35:D37)</f>
        <v>13</v>
      </c>
      <c r="E38" s="234">
        <f>SUM(E35:E37)</f>
        <v>38</v>
      </c>
      <c r="H38" s="31"/>
    </row>
    <row r="39" spans="1:8" x14ac:dyDescent="0.25">
      <c r="C39" s="31"/>
      <c r="H39" s="31"/>
    </row>
    <row r="40" spans="1:8" x14ac:dyDescent="0.25">
      <c r="C40" s="31"/>
      <c r="H40" s="31"/>
    </row>
    <row r="41" spans="1:8" x14ac:dyDescent="0.25">
      <c r="C41" s="31"/>
      <c r="H41" s="31"/>
    </row>
    <row r="42" spans="1:8" x14ac:dyDescent="0.25">
      <c r="C42" s="31"/>
      <c r="H42" s="31"/>
    </row>
    <row r="43" spans="1:8" x14ac:dyDescent="0.25">
      <c r="C43" s="31"/>
      <c r="H43" s="31"/>
    </row>
    <row r="44" spans="1:8" x14ac:dyDescent="0.25">
      <c r="C44" s="31"/>
      <c r="H44" s="31"/>
    </row>
    <row r="45" spans="1:8" x14ac:dyDescent="0.25">
      <c r="C45" s="31"/>
      <c r="H45" s="31"/>
    </row>
    <row r="46" spans="1:8" x14ac:dyDescent="0.25">
      <c r="C46" s="31"/>
      <c r="H46" s="31"/>
    </row>
    <row r="47" spans="1:8" x14ac:dyDescent="0.25">
      <c r="C47" s="31"/>
      <c r="H47" s="31"/>
    </row>
    <row r="48" spans="1:8" x14ac:dyDescent="0.25">
      <c r="H48" s="31"/>
    </row>
    <row r="49" spans="8:8" x14ac:dyDescent="0.25">
      <c r="H49" s="31"/>
    </row>
    <row r="50" spans="8:8" x14ac:dyDescent="0.25">
      <c r="H50" s="31"/>
    </row>
    <row r="51" spans="8:8" x14ac:dyDescent="0.25">
      <c r="H51" s="31"/>
    </row>
  </sheetData>
  <mergeCells count="18">
    <mergeCell ref="A28:C28"/>
    <mergeCell ref="A30:B30"/>
    <mergeCell ref="A31:B31"/>
    <mergeCell ref="A32:B32"/>
    <mergeCell ref="A35:A37"/>
    <mergeCell ref="A29:B29"/>
    <mergeCell ref="O5:Q5"/>
    <mergeCell ref="B6:C6"/>
    <mergeCell ref="A7:A9"/>
    <mergeCell ref="A11:A13"/>
    <mergeCell ref="K5:L5"/>
    <mergeCell ref="I5:J5"/>
    <mergeCell ref="A23:A25"/>
    <mergeCell ref="A19:A21"/>
    <mergeCell ref="A5:E5"/>
    <mergeCell ref="F5:H5"/>
    <mergeCell ref="M5:N5"/>
    <mergeCell ref="A15:A17"/>
  </mergeCells>
  <dataValidations count="1">
    <dataValidation type="list" allowBlank="1" showInputMessage="1" showErrorMessage="1" sqref="C29" xr:uid="{FCFBA42E-F120-4EC8-B77F-01FE21A9C400}">
      <formula1>T20:T21</formula1>
    </dataValidation>
  </dataValidations>
  <pageMargins left="0.7" right="0.7" top="0.75" bottom="0.75" header="0.3" footer="0.3"/>
  <ignoredErrors>
    <ignoredError sqref="F10:H10 F14 G14:H14 F18:H18 F22:H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3:W14"/>
  <sheetViews>
    <sheetView zoomScale="80" zoomScaleNormal="80" workbookViewId="0">
      <selection activeCell="N19" sqref="N19"/>
    </sheetView>
  </sheetViews>
  <sheetFormatPr defaultColWidth="8.85546875" defaultRowHeight="15" x14ac:dyDescent="0.25"/>
  <cols>
    <col min="1" max="1" width="6.140625" style="97" customWidth="1"/>
    <col min="2" max="2" width="26" style="97" customWidth="1"/>
    <col min="3" max="3" width="11.140625" style="97" customWidth="1"/>
    <col min="4" max="4" width="12.42578125" style="97" customWidth="1"/>
    <col min="5" max="5" width="11.42578125" style="97" bestFit="1" customWidth="1"/>
    <col min="6" max="6" width="12.42578125" style="97" bestFit="1" customWidth="1"/>
    <col min="7" max="10" width="12.42578125" style="97" customWidth="1"/>
    <col min="11" max="12" width="11.42578125" style="97" bestFit="1" customWidth="1"/>
    <col min="13" max="13" width="15.7109375" style="97" customWidth="1"/>
    <col min="14" max="14" width="13.28515625" style="97" customWidth="1"/>
    <col min="15" max="15" width="15.85546875" style="97" customWidth="1"/>
    <col min="16" max="16" width="13.28515625" style="97" customWidth="1"/>
    <col min="17" max="18" width="8.85546875" style="97"/>
    <col min="19" max="19" width="17.28515625" style="97" customWidth="1"/>
    <col min="20" max="22" width="8.85546875" style="97"/>
    <col min="23" max="23" width="0" style="97" hidden="1" customWidth="1"/>
    <col min="24" max="16384" width="8.85546875" style="97"/>
  </cols>
  <sheetData>
    <row r="3" spans="1:23" ht="85.5" customHeight="1" thickBot="1" x14ac:dyDescent="0.3">
      <c r="N3" s="457" t="s">
        <v>101</v>
      </c>
      <c r="O3" s="458"/>
      <c r="P3" s="304">
        <v>0.2</v>
      </c>
    </row>
    <row r="4" spans="1:23" ht="16.5" thickTop="1" thickBot="1" x14ac:dyDescent="0.3"/>
    <row r="5" spans="1:23" ht="19.5" thickBot="1" x14ac:dyDescent="0.35">
      <c r="A5" s="465" t="s">
        <v>108</v>
      </c>
      <c r="B5" s="465"/>
      <c r="C5" s="466"/>
      <c r="D5" s="468" t="s">
        <v>109</v>
      </c>
      <c r="E5" s="468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</row>
    <row r="6" spans="1:23" ht="59.25" customHeight="1" x14ac:dyDescent="0.25">
      <c r="A6" s="465"/>
      <c r="B6" s="465"/>
      <c r="C6" s="467"/>
      <c r="D6" s="470" t="s">
        <v>110</v>
      </c>
      <c r="E6" s="471"/>
      <c r="F6" s="472"/>
      <c r="G6" s="470" t="s">
        <v>94</v>
      </c>
      <c r="H6" s="471"/>
      <c r="I6" s="470" t="s">
        <v>95</v>
      </c>
      <c r="J6" s="471"/>
      <c r="K6" s="470" t="s">
        <v>96</v>
      </c>
      <c r="L6" s="471"/>
      <c r="M6" s="473" t="s">
        <v>111</v>
      </c>
      <c r="N6" s="463"/>
      <c r="O6" s="462" t="s">
        <v>112</v>
      </c>
      <c r="P6" s="462" t="s">
        <v>113</v>
      </c>
      <c r="Q6" s="475" t="s">
        <v>114</v>
      </c>
      <c r="R6" s="476"/>
      <c r="S6" s="463" t="s">
        <v>104</v>
      </c>
    </row>
    <row r="7" spans="1:23" ht="30" customHeight="1" x14ac:dyDescent="0.25">
      <c r="A7" s="114"/>
      <c r="B7" s="115" t="s">
        <v>8</v>
      </c>
      <c r="C7" s="121" t="s">
        <v>115</v>
      </c>
      <c r="D7" s="128" t="s">
        <v>36</v>
      </c>
      <c r="E7" s="118" t="s">
        <v>43</v>
      </c>
      <c r="F7" s="123" t="s">
        <v>116</v>
      </c>
      <c r="G7" s="119" t="s">
        <v>36</v>
      </c>
      <c r="H7" s="124" t="s">
        <v>43</v>
      </c>
      <c r="I7" s="119" t="s">
        <v>36</v>
      </c>
      <c r="J7" s="124" t="s">
        <v>43</v>
      </c>
      <c r="K7" s="119" t="s">
        <v>36</v>
      </c>
      <c r="L7" s="124" t="s">
        <v>43</v>
      </c>
      <c r="M7" s="474"/>
      <c r="N7" s="464"/>
      <c r="O7" s="463"/>
      <c r="P7" s="463"/>
      <c r="Q7" s="126" t="s">
        <v>36</v>
      </c>
      <c r="R7" s="127" t="s">
        <v>43</v>
      </c>
      <c r="S7" s="464"/>
      <c r="W7" s="302">
        <v>0.2</v>
      </c>
    </row>
    <row r="8" spans="1:23" ht="16.899999999999999" customHeight="1" thickBot="1" x14ac:dyDescent="0.3">
      <c r="A8" s="116">
        <v>1</v>
      </c>
      <c r="B8" s="117"/>
      <c r="C8" s="122" t="s">
        <v>117</v>
      </c>
      <c r="D8" s="368">
        <v>117390</v>
      </c>
      <c r="E8" s="369">
        <v>77830</v>
      </c>
      <c r="F8" s="370">
        <f>D8+E8</f>
        <v>195220</v>
      </c>
      <c r="G8" s="120"/>
      <c r="H8" s="125"/>
      <c r="I8" s="120"/>
      <c r="J8" s="125"/>
      <c r="K8" s="374">
        <f t="shared" ref="K8:L8" si="0">15%*D8</f>
        <v>17608.5</v>
      </c>
      <c r="L8" s="370">
        <f t="shared" si="0"/>
        <v>11674.5</v>
      </c>
      <c r="M8" s="375">
        <f t="shared" ref="M8" si="1">SUM(F8:L8)</f>
        <v>224503</v>
      </c>
      <c r="N8" s="192"/>
      <c r="O8" s="202" t="str">
        <f>IF(SUM(E8,L8,J8,H8)&gt;=$P$3*M8,"OK","NO")</f>
        <v>OK</v>
      </c>
      <c r="P8" s="202" t="str">
        <f t="shared" ref="P8" si="2">IF(SUM(I8:J8)&lt;=35%*M8, "OK","NO")</f>
        <v>OK</v>
      </c>
      <c r="Q8" s="366">
        <f>IF(C8="Grande",50%,IF(C8="Media",60%,70%))</f>
        <v>0.7</v>
      </c>
      <c r="R8" s="366">
        <f>IF(C8="Grande",25%,IF(C8="Media",35%,45%))</f>
        <v>0.45</v>
      </c>
      <c r="S8" s="375">
        <f>Q8*SUM(D8,K8,I8,G8)+R8*SUM(E8,L8,J8,H8)</f>
        <v>134775.97500000001</v>
      </c>
      <c r="W8" s="302">
        <v>0.4</v>
      </c>
    </row>
    <row r="9" spans="1:23" ht="16.149999999999999" customHeight="1" thickBot="1" x14ac:dyDescent="0.3">
      <c r="D9" s="371"/>
      <c r="E9" s="372"/>
      <c r="F9" s="373">
        <f>SUM(F8:F8)</f>
        <v>195220</v>
      </c>
      <c r="G9" s="238"/>
      <c r="H9" s="237"/>
      <c r="I9" s="238"/>
      <c r="J9" s="237"/>
      <c r="K9" s="376">
        <f>SUM(K8:K8)</f>
        <v>17608.5</v>
      </c>
      <c r="L9" s="373">
        <f>SUM(L8:L8)</f>
        <v>11674.5</v>
      </c>
      <c r="M9" s="377">
        <f>SUM(M8:M8)</f>
        <v>224503</v>
      </c>
      <c r="N9" s="203"/>
      <c r="O9" s="203"/>
      <c r="P9" s="203"/>
      <c r="Q9" s="203"/>
      <c r="R9" s="203"/>
      <c r="S9" s="378">
        <f>SUM(S8:S8)</f>
        <v>134775.97500000001</v>
      </c>
    </row>
    <row r="14" spans="1:23" x14ac:dyDescent="0.25">
      <c r="M14" s="302"/>
    </row>
  </sheetData>
  <mergeCells count="13">
    <mergeCell ref="N3:O3"/>
    <mergeCell ref="O6:O7"/>
    <mergeCell ref="S6:S7"/>
    <mergeCell ref="A5:C6"/>
    <mergeCell ref="D5:S5"/>
    <mergeCell ref="D6:F6"/>
    <mergeCell ref="K6:L6"/>
    <mergeCell ref="I6:J6"/>
    <mergeCell ref="G6:H6"/>
    <mergeCell ref="M6:M7"/>
    <mergeCell ref="N6:N7"/>
    <mergeCell ref="Q6:R6"/>
    <mergeCell ref="P6:P7"/>
  </mergeCells>
  <dataValidations count="2">
    <dataValidation type="list" allowBlank="1" showInputMessage="1" showErrorMessage="1" sqref="C8" xr:uid="{06DC6799-296B-453F-95F4-7326DDFFF49C}">
      <formula1>"Grande, Media, Piccola"</formula1>
    </dataValidation>
    <dataValidation type="list" allowBlank="1" showInputMessage="1" showErrorMessage="1" sqref="P3" xr:uid="{6FB8965B-0237-47EA-BF6C-2ED7FC19C90B}">
      <formula1>$W$7:$W$8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V34"/>
  <sheetViews>
    <sheetView tabSelected="1" zoomScale="90" zoomScaleNormal="90" workbookViewId="0">
      <selection activeCell="AH16" sqref="AH16"/>
    </sheetView>
  </sheetViews>
  <sheetFormatPr defaultColWidth="2.42578125" defaultRowHeight="15" x14ac:dyDescent="0.25"/>
  <cols>
    <col min="1" max="1" width="2.28515625" style="134" bestFit="1" customWidth="1"/>
    <col min="2" max="2" width="16.42578125" style="134" bestFit="1" customWidth="1"/>
    <col min="3" max="3" width="16.42578125" style="134" customWidth="1"/>
    <col min="4" max="4" width="16.5703125" style="134" customWidth="1"/>
    <col min="5" max="5" width="7.42578125" style="134" bestFit="1" customWidth="1"/>
    <col min="6" max="6" width="7.140625" style="134" bestFit="1" customWidth="1"/>
    <col min="7" max="7" width="7.7109375" style="134" bestFit="1" customWidth="1"/>
    <col min="8" max="8" width="7.28515625" style="134" bestFit="1" customWidth="1"/>
    <col min="9" max="9" width="8.28515625" style="134" bestFit="1" customWidth="1"/>
    <col min="10" max="10" width="7.28515625" style="134" bestFit="1" customWidth="1"/>
    <col min="11" max="11" width="8" style="134" bestFit="1" customWidth="1"/>
    <col min="12" max="12" width="7.85546875" style="134" bestFit="1" customWidth="1"/>
    <col min="13" max="13" width="7.140625" style="134" bestFit="1" customWidth="1"/>
    <col min="14" max="15" width="7.7109375" style="134" bestFit="1" customWidth="1"/>
    <col min="16" max="16" width="7.28515625" style="134" bestFit="1" customWidth="1"/>
    <col min="17" max="16384" width="2.42578125" style="134"/>
  </cols>
  <sheetData>
    <row r="5" spans="1:22" x14ac:dyDescent="0.25">
      <c r="A5" s="477" t="s">
        <v>118</v>
      </c>
      <c r="B5" s="477"/>
      <c r="C5" s="477"/>
      <c r="D5" s="477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1:22" x14ac:dyDescent="0.25">
      <c r="A6" s="204"/>
      <c r="B6" s="240"/>
      <c r="C6" s="240"/>
      <c r="D6" s="240"/>
      <c r="V6" s="134" t="s">
        <v>119</v>
      </c>
    </row>
    <row r="7" spans="1:22" ht="38.25" x14ac:dyDescent="0.25">
      <c r="A7" s="135" t="s">
        <v>120</v>
      </c>
      <c r="B7" s="135" t="s">
        <v>121</v>
      </c>
      <c r="C7" s="239" t="s">
        <v>122</v>
      </c>
      <c r="D7" s="239" t="s">
        <v>123</v>
      </c>
      <c r="E7" s="246">
        <v>45292</v>
      </c>
      <c r="F7" s="246">
        <v>45323</v>
      </c>
      <c r="G7" s="246">
        <v>45352</v>
      </c>
      <c r="H7" s="246">
        <v>45383</v>
      </c>
      <c r="I7" s="246">
        <v>45413</v>
      </c>
      <c r="J7" s="246">
        <v>45444</v>
      </c>
      <c r="K7" s="247">
        <v>45474</v>
      </c>
      <c r="L7" s="246">
        <v>45505</v>
      </c>
      <c r="M7" s="246">
        <v>45536</v>
      </c>
      <c r="N7" s="246">
        <v>45566</v>
      </c>
      <c r="O7" s="246">
        <v>45597</v>
      </c>
      <c r="P7" s="246">
        <v>45627</v>
      </c>
    </row>
    <row r="8" spans="1:22" x14ac:dyDescent="0.25">
      <c r="A8" s="136">
        <v>1</v>
      </c>
      <c r="B8" s="137" t="s">
        <v>124</v>
      </c>
      <c r="C8" s="379"/>
      <c r="D8" s="139"/>
      <c r="E8" s="308"/>
      <c r="F8" s="309"/>
      <c r="G8" s="310"/>
      <c r="H8" s="308"/>
      <c r="I8" s="309"/>
      <c r="J8" s="309"/>
      <c r="K8" s="309"/>
      <c r="L8" s="309"/>
      <c r="M8" s="311"/>
      <c r="N8" s="312"/>
      <c r="O8" s="312"/>
      <c r="P8" s="312"/>
    </row>
    <row r="9" spans="1:22" x14ac:dyDescent="0.25">
      <c r="A9" s="140"/>
      <c r="B9" s="141" t="s">
        <v>125</v>
      </c>
      <c r="C9" s="380"/>
      <c r="D9" s="142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317"/>
      <c r="P9" s="317"/>
    </row>
    <row r="10" spans="1:22" x14ac:dyDescent="0.25">
      <c r="A10" s="140"/>
      <c r="B10" s="141"/>
      <c r="C10" s="380"/>
      <c r="D10" s="142"/>
      <c r="E10" s="313"/>
      <c r="F10" s="314"/>
      <c r="G10" s="315"/>
      <c r="H10" s="313"/>
      <c r="I10" s="314"/>
      <c r="J10" s="314"/>
      <c r="K10" s="314"/>
      <c r="L10" s="314"/>
      <c r="M10" s="316"/>
      <c r="N10" s="317"/>
      <c r="O10" s="317"/>
      <c r="P10" s="317"/>
    </row>
    <row r="11" spans="1:22" x14ac:dyDescent="0.25">
      <c r="A11" s="140"/>
      <c r="B11" s="141"/>
      <c r="C11" s="380"/>
      <c r="D11" s="142"/>
      <c r="E11" s="313"/>
      <c r="F11" s="314"/>
      <c r="G11" s="315"/>
      <c r="H11" s="313"/>
      <c r="I11" s="314"/>
      <c r="J11" s="314"/>
      <c r="K11" s="314"/>
      <c r="L11" s="314"/>
      <c r="M11" s="316"/>
      <c r="N11" s="317"/>
      <c r="O11" s="317"/>
      <c r="P11" s="317"/>
    </row>
    <row r="12" spans="1:22" x14ac:dyDescent="0.25">
      <c r="A12" s="143">
        <v>2</v>
      </c>
      <c r="B12" s="143" t="s">
        <v>126</v>
      </c>
      <c r="C12" s="381"/>
      <c r="D12" s="145"/>
      <c r="E12" s="318"/>
      <c r="F12" s="319"/>
      <c r="G12" s="320"/>
      <c r="H12" s="318"/>
      <c r="I12" s="319"/>
      <c r="J12" s="319"/>
      <c r="K12" s="319"/>
      <c r="L12" s="319"/>
      <c r="M12" s="321"/>
      <c r="N12" s="322"/>
      <c r="O12" s="322"/>
      <c r="P12" s="322"/>
    </row>
    <row r="13" spans="1:22" x14ac:dyDescent="0.25">
      <c r="A13" s="140"/>
      <c r="B13" s="141" t="s">
        <v>127</v>
      </c>
      <c r="C13" s="380"/>
      <c r="D13" s="146"/>
      <c r="E13" s="323"/>
      <c r="F13" s="324"/>
      <c r="G13" s="325"/>
      <c r="H13" s="323"/>
      <c r="I13" s="144"/>
      <c r="J13" s="144"/>
      <c r="K13" s="144"/>
      <c r="L13" s="144"/>
      <c r="M13" s="144"/>
      <c r="N13" s="144"/>
      <c r="O13" s="144"/>
      <c r="P13" s="144"/>
    </row>
    <row r="14" spans="1:22" x14ac:dyDescent="0.25">
      <c r="A14" s="140"/>
      <c r="B14" s="141"/>
      <c r="C14" s="380"/>
      <c r="D14" s="146"/>
      <c r="E14" s="323"/>
      <c r="F14" s="324"/>
      <c r="G14" s="325"/>
      <c r="H14" s="323"/>
      <c r="I14" s="324"/>
      <c r="J14" s="324"/>
      <c r="K14" s="324"/>
      <c r="L14" s="324"/>
      <c r="M14" s="326"/>
      <c r="N14" s="327"/>
      <c r="O14" s="327"/>
      <c r="P14" s="327"/>
    </row>
    <row r="15" spans="1:22" x14ac:dyDescent="0.25">
      <c r="A15" s="140"/>
      <c r="B15" s="141"/>
      <c r="C15" s="380"/>
      <c r="D15" s="146"/>
      <c r="E15" s="328"/>
      <c r="F15" s="329"/>
      <c r="G15" s="330"/>
      <c r="H15" s="328"/>
      <c r="I15" s="329"/>
      <c r="J15" s="329"/>
      <c r="K15" s="329"/>
      <c r="L15" s="329"/>
      <c r="M15" s="326"/>
      <c r="N15" s="327"/>
      <c r="O15" s="327"/>
      <c r="P15" s="327"/>
    </row>
    <row r="16" spans="1:22" x14ac:dyDescent="0.25">
      <c r="A16" s="140"/>
      <c r="B16" s="141"/>
      <c r="C16" s="380"/>
      <c r="D16" s="146"/>
      <c r="E16" s="328"/>
      <c r="F16" s="329"/>
      <c r="G16" s="330"/>
      <c r="H16" s="328"/>
      <c r="I16" s="329"/>
      <c r="J16" s="329"/>
      <c r="K16" s="329"/>
      <c r="L16" s="329"/>
      <c r="M16" s="326"/>
      <c r="N16" s="327"/>
      <c r="O16" s="327"/>
      <c r="P16" s="327"/>
    </row>
    <row r="17" spans="1:16" x14ac:dyDescent="0.25">
      <c r="A17" s="140"/>
      <c r="B17" s="141"/>
      <c r="C17" s="380"/>
      <c r="D17" s="146"/>
      <c r="E17" s="328"/>
      <c r="F17" s="329"/>
      <c r="G17" s="330"/>
      <c r="H17" s="328"/>
      <c r="I17" s="329"/>
      <c r="J17" s="329"/>
      <c r="K17" s="329"/>
      <c r="L17" s="329"/>
      <c r="M17" s="331"/>
      <c r="N17" s="332"/>
      <c r="O17" s="332"/>
      <c r="P17" s="332"/>
    </row>
    <row r="18" spans="1:16" x14ac:dyDescent="0.25">
      <c r="A18" s="147">
        <v>3</v>
      </c>
      <c r="B18" s="147" t="s">
        <v>128</v>
      </c>
      <c r="C18" s="382"/>
      <c r="D18" s="148"/>
      <c r="E18" s="328"/>
      <c r="F18" s="329"/>
      <c r="G18" s="330"/>
      <c r="H18" s="328"/>
      <c r="I18" s="329"/>
      <c r="J18" s="333"/>
      <c r="K18" s="333"/>
      <c r="L18" s="329"/>
      <c r="M18" s="334"/>
      <c r="N18" s="335"/>
      <c r="O18" s="335"/>
      <c r="P18" s="335"/>
    </row>
    <row r="19" spans="1:16" x14ac:dyDescent="0.25">
      <c r="A19" s="140"/>
      <c r="B19" s="141" t="s">
        <v>46</v>
      </c>
      <c r="C19" s="380"/>
      <c r="D19" s="146"/>
      <c r="E19" s="328"/>
      <c r="F19" s="329"/>
      <c r="G19" s="330"/>
      <c r="H19" s="328"/>
      <c r="I19" s="329"/>
      <c r="J19" s="336"/>
      <c r="K19" s="336"/>
      <c r="L19" s="329"/>
      <c r="M19" s="337"/>
      <c r="N19" s="338"/>
      <c r="O19" s="338"/>
      <c r="P19" s="338"/>
    </row>
    <row r="20" spans="1:16" x14ac:dyDescent="0.25">
      <c r="A20" s="140"/>
      <c r="B20" s="141"/>
      <c r="C20" s="380"/>
      <c r="D20" s="146"/>
      <c r="E20" s="328"/>
      <c r="F20" s="329"/>
      <c r="G20" s="330"/>
      <c r="H20" s="328"/>
      <c r="I20" s="329"/>
      <c r="J20" s="336"/>
      <c r="K20" s="336"/>
      <c r="L20" s="329"/>
      <c r="M20" s="337"/>
      <c r="N20" s="338"/>
      <c r="O20" s="338"/>
      <c r="P20" s="338"/>
    </row>
    <row r="21" spans="1:16" x14ac:dyDescent="0.25">
      <c r="A21" s="140"/>
      <c r="B21" s="141"/>
      <c r="C21" s="380"/>
      <c r="D21" s="146"/>
      <c r="E21" s="328"/>
      <c r="F21" s="329"/>
      <c r="G21" s="330"/>
      <c r="H21" s="328"/>
      <c r="I21" s="329"/>
      <c r="J21" s="336"/>
      <c r="K21" s="336"/>
      <c r="L21" s="329"/>
      <c r="M21" s="337"/>
      <c r="N21" s="338"/>
      <c r="O21" s="338"/>
      <c r="P21" s="338"/>
    </row>
    <row r="22" spans="1:16" x14ac:dyDescent="0.25">
      <c r="A22" s="140"/>
      <c r="B22" s="141"/>
      <c r="C22" s="380"/>
      <c r="D22" s="146"/>
      <c r="E22" s="328"/>
      <c r="F22" s="329"/>
      <c r="G22" s="330"/>
      <c r="H22" s="328"/>
      <c r="I22" s="329"/>
      <c r="J22" s="336"/>
      <c r="K22" s="336"/>
      <c r="L22" s="329"/>
      <c r="M22" s="337"/>
      <c r="N22" s="338"/>
      <c r="O22" s="338"/>
      <c r="P22" s="338"/>
    </row>
    <row r="23" spans="1:16" x14ac:dyDescent="0.25">
      <c r="A23" s="140"/>
      <c r="B23" s="98"/>
      <c r="C23" s="98"/>
      <c r="D23" s="146"/>
      <c r="E23" s="328"/>
      <c r="F23" s="329"/>
      <c r="G23" s="330"/>
      <c r="H23" s="328"/>
      <c r="I23" s="329"/>
      <c r="J23" s="336"/>
      <c r="K23" s="336"/>
      <c r="L23" s="329"/>
      <c r="M23" s="337"/>
      <c r="N23" s="338"/>
      <c r="O23" s="338"/>
      <c r="P23" s="338"/>
    </row>
    <row r="24" spans="1:16" x14ac:dyDescent="0.25">
      <c r="A24" s="149">
        <v>4</v>
      </c>
      <c r="B24" s="149" t="s">
        <v>129</v>
      </c>
      <c r="C24" s="383"/>
      <c r="D24" s="150"/>
      <c r="E24" s="328"/>
      <c r="F24" s="329"/>
      <c r="G24" s="330"/>
      <c r="H24" s="328"/>
      <c r="I24" s="329"/>
      <c r="J24" s="329"/>
      <c r="K24" s="329"/>
      <c r="L24" s="329"/>
      <c r="M24" s="339"/>
      <c r="N24" s="340"/>
      <c r="O24" s="340"/>
      <c r="P24" s="340"/>
    </row>
    <row r="25" spans="1:16" x14ac:dyDescent="0.25">
      <c r="A25" s="140"/>
      <c r="B25" s="151" t="s">
        <v>48</v>
      </c>
      <c r="C25" s="384"/>
      <c r="D25" s="146"/>
      <c r="E25" s="328"/>
      <c r="F25" s="329"/>
      <c r="G25" s="330"/>
      <c r="H25" s="328"/>
      <c r="I25" s="329"/>
      <c r="J25" s="329"/>
      <c r="K25" s="329"/>
      <c r="L25" s="329"/>
      <c r="M25" s="341"/>
      <c r="N25" s="342"/>
      <c r="O25" s="342"/>
      <c r="P25" s="342"/>
    </row>
    <row r="26" spans="1:16" x14ac:dyDescent="0.25">
      <c r="A26" s="140"/>
      <c r="B26" s="151"/>
      <c r="C26" s="384"/>
      <c r="D26" s="146"/>
      <c r="E26" s="328"/>
      <c r="F26" s="329"/>
      <c r="G26" s="330"/>
      <c r="H26" s="328"/>
      <c r="I26" s="329"/>
      <c r="J26" s="329"/>
      <c r="K26" s="329"/>
      <c r="L26" s="329"/>
      <c r="M26" s="341"/>
      <c r="N26" s="342"/>
      <c r="O26" s="342"/>
      <c r="P26" s="342"/>
    </row>
    <row r="27" spans="1:16" x14ac:dyDescent="0.25">
      <c r="A27" s="140"/>
      <c r="B27" s="141"/>
      <c r="C27" s="380"/>
      <c r="D27" s="142"/>
      <c r="E27" s="328"/>
      <c r="F27" s="329"/>
      <c r="G27" s="330"/>
      <c r="H27" s="328"/>
      <c r="I27" s="329"/>
      <c r="J27" s="329"/>
      <c r="K27" s="329"/>
      <c r="L27" s="329"/>
      <c r="M27" s="331"/>
      <c r="N27" s="342"/>
      <c r="O27" s="342"/>
      <c r="P27" s="342"/>
    </row>
    <row r="28" spans="1:16" x14ac:dyDescent="0.25">
      <c r="A28" s="140"/>
      <c r="B28" s="141"/>
      <c r="C28" s="380"/>
      <c r="D28" s="146"/>
      <c r="E28" s="328"/>
      <c r="F28" s="329"/>
      <c r="G28" s="330"/>
      <c r="H28" s="328"/>
      <c r="I28" s="329"/>
      <c r="J28" s="329"/>
      <c r="K28" s="329"/>
      <c r="L28" s="329"/>
      <c r="M28" s="331"/>
      <c r="N28" s="342"/>
      <c r="O28" s="342"/>
      <c r="P28" s="342"/>
    </row>
    <row r="29" spans="1:16" x14ac:dyDescent="0.25">
      <c r="A29" s="140"/>
      <c r="B29" s="141"/>
      <c r="C29" s="380"/>
      <c r="D29" s="146"/>
      <c r="E29" s="328"/>
      <c r="F29" s="329"/>
      <c r="G29" s="330"/>
      <c r="H29" s="328"/>
      <c r="I29" s="329"/>
      <c r="J29" s="329"/>
      <c r="K29" s="329"/>
      <c r="L29" s="329"/>
      <c r="M29" s="331"/>
      <c r="N29" s="342"/>
      <c r="O29" s="342"/>
      <c r="P29" s="342"/>
    </row>
    <row r="30" spans="1:16" x14ac:dyDescent="0.25">
      <c r="A30" s="152">
        <v>5</v>
      </c>
      <c r="B30" s="152" t="s">
        <v>130</v>
      </c>
      <c r="C30" s="385"/>
      <c r="D30" s="153"/>
      <c r="E30" s="328"/>
      <c r="F30" s="329"/>
      <c r="G30" s="330"/>
      <c r="H30" s="328"/>
      <c r="I30" s="329"/>
      <c r="J30" s="329"/>
      <c r="K30" s="329"/>
      <c r="L30" s="329"/>
      <c r="M30" s="331"/>
      <c r="N30" s="343"/>
      <c r="O30" s="343"/>
      <c r="P30" s="343"/>
    </row>
    <row r="31" spans="1:16" x14ac:dyDescent="0.25">
      <c r="A31" s="140"/>
      <c r="B31" s="141" t="s">
        <v>50</v>
      </c>
      <c r="C31" s="380"/>
      <c r="D31" s="146"/>
      <c r="E31" s="328"/>
      <c r="F31" s="329"/>
      <c r="G31" s="330"/>
      <c r="H31" s="328"/>
      <c r="I31" s="329"/>
      <c r="J31" s="329"/>
      <c r="K31" s="329"/>
      <c r="L31" s="329"/>
      <c r="M31" s="331"/>
      <c r="N31" s="344"/>
      <c r="O31" s="344"/>
      <c r="P31" s="344"/>
    </row>
    <row r="32" spans="1:16" x14ac:dyDescent="0.25">
      <c r="A32" s="140"/>
      <c r="B32" s="141"/>
      <c r="C32" s="380"/>
      <c r="D32" s="146"/>
      <c r="E32" s="328"/>
      <c r="F32" s="329"/>
      <c r="G32" s="330"/>
      <c r="H32" s="328"/>
      <c r="I32" s="329"/>
      <c r="J32" s="329"/>
      <c r="K32" s="329"/>
      <c r="L32" s="329"/>
      <c r="M32" s="331"/>
      <c r="N32" s="344"/>
      <c r="O32" s="344"/>
      <c r="P32" s="344"/>
    </row>
    <row r="33" spans="1:16" x14ac:dyDescent="0.25">
      <c r="A33" s="140"/>
      <c r="B33" s="141"/>
      <c r="C33" s="380"/>
      <c r="D33" s="146"/>
      <c r="E33" s="328"/>
      <c r="F33" s="329"/>
      <c r="G33" s="330"/>
      <c r="H33" s="328"/>
      <c r="I33" s="329"/>
      <c r="J33" s="329"/>
      <c r="K33" s="329"/>
      <c r="L33" s="329"/>
      <c r="M33" s="331"/>
      <c r="N33" s="332"/>
      <c r="O33" s="345"/>
      <c r="P33" s="345"/>
    </row>
    <row r="34" spans="1:16" x14ac:dyDescent="0.25">
      <c r="A34" s="140"/>
      <c r="B34" s="141"/>
      <c r="C34" s="380"/>
      <c r="D34" s="146"/>
      <c r="E34" s="328"/>
      <c r="F34" s="329"/>
      <c r="G34" s="330"/>
      <c r="H34" s="328"/>
      <c r="I34" s="329"/>
      <c r="J34" s="329"/>
      <c r="K34" s="329"/>
      <c r="L34" s="329"/>
      <c r="M34" s="331"/>
      <c r="N34" s="344"/>
      <c r="O34" s="344"/>
      <c r="P34" s="344"/>
    </row>
  </sheetData>
  <mergeCells count="1">
    <mergeCell ref="A5:P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7DE7D7998E14D8582238DB8008681" ma:contentTypeVersion="2" ma:contentTypeDescription="Creare un nuovo documento." ma:contentTypeScope="" ma:versionID="2521214c5b2d249ef654cd9550f3b4f5">
  <xsd:schema xmlns:xsd="http://www.w3.org/2001/XMLSchema" xmlns:xs="http://www.w3.org/2001/XMLSchema" xmlns:p="http://schemas.microsoft.com/office/2006/metadata/properties" xmlns:ns2="9e79821d-accf-4622-bfc4-7934a82277ca" targetNamespace="http://schemas.microsoft.com/office/2006/metadata/properties" ma:root="true" ma:fieldsID="3c57211cdbed43caec9143d9a7ccac00" ns2:_="">
    <xsd:import namespace="9e79821d-accf-4622-bfc4-7934a8227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9821d-accf-4622-bfc4-7934a8227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02A6C5-9639-4FDD-A31B-391121A52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9821d-accf-4622-bfc4-7934a8227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0. RIEPILOGO</vt:lpstr>
      <vt:lpstr>0.a ISTRUZIONI DI COMPILAZIONE</vt:lpstr>
      <vt:lpstr>1. MM per WP</vt:lpstr>
      <vt:lpstr>Modello Budget GI TENTATIVE</vt:lpstr>
      <vt:lpstr>2.aModello Budget GI </vt:lpstr>
      <vt:lpstr>2.bModello Budget MI</vt:lpstr>
      <vt:lpstr>2.cModello Budget PI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Micol Crostelli</cp:lastModifiedBy>
  <cp:revision/>
  <dcterms:created xsi:type="dcterms:W3CDTF">2015-06-05T18:19:34Z</dcterms:created>
  <dcterms:modified xsi:type="dcterms:W3CDTF">2023-07-24T09:33:02Z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0x0101000567DE7D7998E14D8582238DB8008681</vt:lpwstr>
  </property>
  <property fmtid="{D5CDD505-2E9C-101B-9397-08002B2CF9AE}" pid="3" name="MediaServiceImageTags">
    <vt:lpwstr/>
  </property>
</Properties>
</file>